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360" yWindow="270" windowWidth="14940" windowHeight="9150" activeTab="2"/>
  </bookViews>
  <sheets>
    <sheet name="gennaio 2019 " sheetId="23" r:id="rId1"/>
    <sheet name="febbraio 2019 " sheetId="24" r:id="rId2"/>
    <sheet name="marzo 2019  " sheetId="25" r:id="rId3"/>
    <sheet name="aprile 2019  " sheetId="26" r:id="rId4"/>
    <sheet name="maggio 2019 " sheetId="27" r:id="rId5"/>
    <sheet name="giugno 2019   " sheetId="28" r:id="rId6"/>
    <sheet name="luglio 2019" sheetId="1" r:id="rId7"/>
    <sheet name="agosto 2019" sheetId="12" r:id="rId8"/>
    <sheet name="settembre 2019 " sheetId="11" r:id="rId9"/>
    <sheet name="ottobre 2019 " sheetId="19" r:id="rId10"/>
    <sheet name="novembre 2019" sheetId="20" r:id="rId11"/>
    <sheet name="dicembre 2019  " sheetId="21" r:id="rId12"/>
  </sheets>
  <calcPr calcId="152511"/>
</workbook>
</file>

<file path=xl/calcChain.xml><?xml version="1.0" encoding="utf-8"?>
<calcChain xmlns="http://schemas.openxmlformats.org/spreadsheetml/2006/main">
  <c r="C17" i="21"/>
  <c r="C11"/>
  <c r="C7"/>
  <c r="C17" i="19"/>
  <c r="C16"/>
  <c r="C15"/>
  <c r="C6"/>
  <c r="C13"/>
  <c r="C11"/>
  <c r="C10"/>
  <c r="C7"/>
  <c r="C17" i="11"/>
  <c r="C16"/>
  <c r="C15"/>
  <c r="C11"/>
  <c r="C7"/>
  <c r="C6"/>
  <c r="C17" i="12"/>
  <c r="C15"/>
  <c r="C11"/>
  <c r="C7"/>
  <c r="C17" i="1"/>
  <c r="F17" s="1"/>
  <c r="C15"/>
  <c r="C11"/>
  <c r="C7"/>
  <c r="C6"/>
  <c r="C17" i="28"/>
  <c r="C16"/>
  <c r="C11"/>
  <c r="C7"/>
  <c r="C17" i="27"/>
  <c r="C16"/>
  <c r="C15"/>
  <c r="E15" s="1"/>
  <c r="C13"/>
  <c r="F13"/>
  <c r="G13" s="1"/>
  <c r="C6"/>
  <c r="C11"/>
  <c r="C7"/>
  <c r="C17" i="26"/>
  <c r="C15"/>
  <c r="C11"/>
  <c r="F11" s="1"/>
  <c r="C7"/>
  <c r="F6"/>
  <c r="G6" s="1"/>
  <c r="D22" i="28"/>
  <c r="B22"/>
  <c r="G21"/>
  <c r="F21"/>
  <c r="E21"/>
  <c r="G20"/>
  <c r="F20"/>
  <c r="E20"/>
  <c r="F19"/>
  <c r="G19" s="1"/>
  <c r="E19"/>
  <c r="F18"/>
  <c r="G18" s="1"/>
  <c r="E18"/>
  <c r="F17"/>
  <c r="G17" s="1"/>
  <c r="E17"/>
  <c r="F16"/>
  <c r="F15"/>
  <c r="G15" s="1"/>
  <c r="E15"/>
  <c r="F14"/>
  <c r="G14" s="1"/>
  <c r="E14"/>
  <c r="F13"/>
  <c r="G13" s="1"/>
  <c r="E13"/>
  <c r="F12"/>
  <c r="G12" s="1"/>
  <c r="E12"/>
  <c r="F11"/>
  <c r="G11" s="1"/>
  <c r="E11"/>
  <c r="F10"/>
  <c r="G10" s="1"/>
  <c r="E10"/>
  <c r="F9"/>
  <c r="G9" s="1"/>
  <c r="E9"/>
  <c r="F8"/>
  <c r="G8" s="1"/>
  <c r="E8"/>
  <c r="F7"/>
  <c r="G7" s="1"/>
  <c r="E7"/>
  <c r="F6"/>
  <c r="B21" i="27"/>
  <c r="G20"/>
  <c r="F20"/>
  <c r="E20"/>
  <c r="F19"/>
  <c r="G19" s="1"/>
  <c r="E19"/>
  <c r="F18"/>
  <c r="G18" s="1"/>
  <c r="E18"/>
  <c r="E17"/>
  <c r="F17"/>
  <c r="G17" s="1"/>
  <c r="F16"/>
  <c r="G16" s="1"/>
  <c r="E16"/>
  <c r="F15"/>
  <c r="G15" s="1"/>
  <c r="F14"/>
  <c r="G14" s="1"/>
  <c r="E14"/>
  <c r="G12"/>
  <c r="F12"/>
  <c r="E12"/>
  <c r="F11"/>
  <c r="G11" s="1"/>
  <c r="E11"/>
  <c r="G10"/>
  <c r="F10"/>
  <c r="E10"/>
  <c r="F9"/>
  <c r="G9" s="1"/>
  <c r="E9"/>
  <c r="F8"/>
  <c r="G8" s="1"/>
  <c r="E8"/>
  <c r="F7"/>
  <c r="G7" s="1"/>
  <c r="D21"/>
  <c r="B21" i="26"/>
  <c r="G20"/>
  <c r="F20"/>
  <c r="E20"/>
  <c r="F19"/>
  <c r="G19" s="1"/>
  <c r="E19"/>
  <c r="F18"/>
  <c r="G18" s="1"/>
  <c r="E18"/>
  <c r="E16"/>
  <c r="F15"/>
  <c r="E15"/>
  <c r="G15"/>
  <c r="F14"/>
  <c r="G14" s="1"/>
  <c r="E14"/>
  <c r="F13"/>
  <c r="G13" s="1"/>
  <c r="E13"/>
  <c r="F12"/>
  <c r="G12" s="1"/>
  <c r="E12"/>
  <c r="E10"/>
  <c r="F9"/>
  <c r="G9" s="1"/>
  <c r="E9"/>
  <c r="F8"/>
  <c r="G8" s="1"/>
  <c r="E8"/>
  <c r="E7"/>
  <c r="D21"/>
  <c r="D22" i="25"/>
  <c r="B22"/>
  <c r="G21"/>
  <c r="F21"/>
  <c r="E21"/>
  <c r="G20"/>
  <c r="F20"/>
  <c r="E20"/>
  <c r="F19"/>
  <c r="G19" s="1"/>
  <c r="E19"/>
  <c r="F18"/>
  <c r="G18" s="1"/>
  <c r="E18"/>
  <c r="F17"/>
  <c r="D17"/>
  <c r="E17" s="1"/>
  <c r="C17"/>
  <c r="G17" s="1"/>
  <c r="F16"/>
  <c r="E16"/>
  <c r="D16"/>
  <c r="C16"/>
  <c r="G16" s="1"/>
  <c r="D15"/>
  <c r="C15"/>
  <c r="E15" s="1"/>
  <c r="G14"/>
  <c r="F14"/>
  <c r="E14"/>
  <c r="D13"/>
  <c r="C13"/>
  <c r="E13" s="1"/>
  <c r="G12"/>
  <c r="F12"/>
  <c r="E12"/>
  <c r="D11"/>
  <c r="C11"/>
  <c r="E11" s="1"/>
  <c r="G10"/>
  <c r="F10"/>
  <c r="E10"/>
  <c r="F9"/>
  <c r="G9" s="1"/>
  <c r="E9"/>
  <c r="F8"/>
  <c r="G8" s="1"/>
  <c r="E8"/>
  <c r="F7"/>
  <c r="D7"/>
  <c r="E7" s="1"/>
  <c r="C7"/>
  <c r="G7" s="1"/>
  <c r="F6"/>
  <c r="E6"/>
  <c r="D6"/>
  <c r="C6"/>
  <c r="G6" s="1"/>
  <c r="C21" i="24"/>
  <c r="B21"/>
  <c r="G20"/>
  <c r="F20"/>
  <c r="E20"/>
  <c r="G19"/>
  <c r="F19"/>
  <c r="E19"/>
  <c r="F18"/>
  <c r="G18" s="1"/>
  <c r="E18"/>
  <c r="D17"/>
  <c r="C17"/>
  <c r="F17" s="1"/>
  <c r="G17" s="1"/>
  <c r="F16"/>
  <c r="G16" s="1"/>
  <c r="E16"/>
  <c r="G15"/>
  <c r="F15"/>
  <c r="E15"/>
  <c r="D15"/>
  <c r="F14"/>
  <c r="G14" s="1"/>
  <c r="E14"/>
  <c r="F13"/>
  <c r="G13" s="1"/>
  <c r="E13"/>
  <c r="D13"/>
  <c r="C13"/>
  <c r="F12"/>
  <c r="G12" s="1"/>
  <c r="E12"/>
  <c r="F11"/>
  <c r="G11" s="1"/>
  <c r="E11"/>
  <c r="D11"/>
  <c r="C11"/>
  <c r="F10"/>
  <c r="G10" s="1"/>
  <c r="E10"/>
  <c r="F9"/>
  <c r="G9" s="1"/>
  <c r="E9"/>
  <c r="G8"/>
  <c r="F8"/>
  <c r="E8"/>
  <c r="F7"/>
  <c r="G7" s="1"/>
  <c r="D7"/>
  <c r="C7"/>
  <c r="E7" s="1"/>
  <c r="D6"/>
  <c r="F6" s="1"/>
  <c r="G6" s="1"/>
  <c r="B21" i="23"/>
  <c r="G20"/>
  <c r="F20"/>
  <c r="E20"/>
  <c r="F19"/>
  <c r="G19" s="1"/>
  <c r="E19"/>
  <c r="F18"/>
  <c r="G18" s="1"/>
  <c r="E18"/>
  <c r="F17"/>
  <c r="G17" s="1"/>
  <c r="C17"/>
  <c r="E17" s="1"/>
  <c r="D16"/>
  <c r="C16"/>
  <c r="E16" s="1"/>
  <c r="E15"/>
  <c r="D15"/>
  <c r="C15"/>
  <c r="F15" s="1"/>
  <c r="G15" s="1"/>
  <c r="F14"/>
  <c r="G14" s="1"/>
  <c r="E14"/>
  <c r="E13"/>
  <c r="D13"/>
  <c r="C13"/>
  <c r="F13" s="1"/>
  <c r="G13" s="1"/>
  <c r="F12"/>
  <c r="G12" s="1"/>
  <c r="E12"/>
  <c r="E11"/>
  <c r="D11"/>
  <c r="C11"/>
  <c r="F11" s="1"/>
  <c r="G11" s="1"/>
  <c r="C10"/>
  <c r="F9"/>
  <c r="G9" s="1"/>
  <c r="E9"/>
  <c r="F8"/>
  <c r="G8" s="1"/>
  <c r="E8"/>
  <c r="F7"/>
  <c r="G7" s="1"/>
  <c r="D7"/>
  <c r="C7"/>
  <c r="E7" s="1"/>
  <c r="D6"/>
  <c r="D21" s="1"/>
  <c r="C6"/>
  <c r="F6" s="1"/>
  <c r="B22" i="21"/>
  <c r="G21"/>
  <c r="F21"/>
  <c r="E21"/>
  <c r="G20"/>
  <c r="F20"/>
  <c r="E20"/>
  <c r="F19"/>
  <c r="G19" s="1"/>
  <c r="E19"/>
  <c r="G18"/>
  <c r="F18"/>
  <c r="E18"/>
  <c r="E16"/>
  <c r="F16"/>
  <c r="G16" s="1"/>
  <c r="F15"/>
  <c r="G15" s="1"/>
  <c r="F14"/>
  <c r="G14" s="1"/>
  <c r="E14"/>
  <c r="F13"/>
  <c r="G13" s="1"/>
  <c r="F12"/>
  <c r="G12" s="1"/>
  <c r="E12"/>
  <c r="F10"/>
  <c r="G10" s="1"/>
  <c r="E10"/>
  <c r="F9"/>
  <c r="G9" s="1"/>
  <c r="E9"/>
  <c r="F8"/>
  <c r="G8" s="1"/>
  <c r="E8"/>
  <c r="E6"/>
  <c r="D22"/>
  <c r="F6"/>
  <c r="G6" s="1"/>
  <c r="D21" i="20"/>
  <c r="B21"/>
  <c r="G20"/>
  <c r="F20"/>
  <c r="E20"/>
  <c r="F19"/>
  <c r="G19" s="1"/>
  <c r="E19"/>
  <c r="F18"/>
  <c r="G18" s="1"/>
  <c r="E18"/>
  <c r="C17"/>
  <c r="F16"/>
  <c r="G16" s="1"/>
  <c r="E16"/>
  <c r="F15"/>
  <c r="G15" s="1"/>
  <c r="E15"/>
  <c r="G14"/>
  <c r="F14"/>
  <c r="E14"/>
  <c r="E13"/>
  <c r="F12"/>
  <c r="G12" s="1"/>
  <c r="E12"/>
  <c r="E11"/>
  <c r="C11"/>
  <c r="G10"/>
  <c r="F10"/>
  <c r="E10"/>
  <c r="F9"/>
  <c r="G9" s="1"/>
  <c r="E9"/>
  <c r="F8"/>
  <c r="G8" s="1"/>
  <c r="E8"/>
  <c r="C7"/>
  <c r="C21" s="1"/>
  <c r="F6"/>
  <c r="G6" s="1"/>
  <c r="E6"/>
  <c r="B21" i="19"/>
  <c r="G20"/>
  <c r="F20"/>
  <c r="E20"/>
  <c r="F19"/>
  <c r="G19" s="1"/>
  <c r="E19"/>
  <c r="G18"/>
  <c r="F18"/>
  <c r="E18"/>
  <c r="F17"/>
  <c r="G17" s="1"/>
  <c r="F16"/>
  <c r="G16" s="1"/>
  <c r="F14"/>
  <c r="G14" s="1"/>
  <c r="E14"/>
  <c r="F12"/>
  <c r="G12" s="1"/>
  <c r="E12"/>
  <c r="F10"/>
  <c r="G10" s="1"/>
  <c r="E10"/>
  <c r="F9"/>
  <c r="G9" s="1"/>
  <c r="E9"/>
  <c r="G8"/>
  <c r="F8"/>
  <c r="E8"/>
  <c r="F6"/>
  <c r="G6" s="1"/>
  <c r="E6"/>
  <c r="D21"/>
  <c r="E15" i="1"/>
  <c r="E16" i="11"/>
  <c r="F7"/>
  <c r="G7" s="1"/>
  <c r="E6"/>
  <c r="E13" i="12"/>
  <c r="F6"/>
  <c r="B22" i="11"/>
  <c r="B21" i="12"/>
  <c r="F19"/>
  <c r="G19" s="1"/>
  <c r="E19"/>
  <c r="G18"/>
  <c r="F18"/>
  <c r="E18"/>
  <c r="F19" i="11"/>
  <c r="G19" s="1"/>
  <c r="E19"/>
  <c r="F18"/>
  <c r="G18" s="1"/>
  <c r="E18"/>
  <c r="F17"/>
  <c r="E17"/>
  <c r="B21" i="1"/>
  <c r="E20"/>
  <c r="E18"/>
  <c r="E19"/>
  <c r="F19"/>
  <c r="G19" s="1"/>
  <c r="F18"/>
  <c r="G18" s="1"/>
  <c r="E8" i="12"/>
  <c r="F8"/>
  <c r="G8" s="1"/>
  <c r="E9"/>
  <c r="F9"/>
  <c r="G9"/>
  <c r="E10"/>
  <c r="F10"/>
  <c r="G10" s="1"/>
  <c r="E12"/>
  <c r="F12"/>
  <c r="G12" s="1"/>
  <c r="E14"/>
  <c r="F14"/>
  <c r="G14"/>
  <c r="E16"/>
  <c r="F16"/>
  <c r="G16" s="1"/>
  <c r="E20"/>
  <c r="F20"/>
  <c r="G20"/>
  <c r="E8" i="1"/>
  <c r="F8"/>
  <c r="G8" s="1"/>
  <c r="E9"/>
  <c r="F9"/>
  <c r="G9" s="1"/>
  <c r="E10"/>
  <c r="E12"/>
  <c r="F12"/>
  <c r="G12" s="1"/>
  <c r="E14"/>
  <c r="F14"/>
  <c r="G14" s="1"/>
  <c r="F20"/>
  <c r="G20"/>
  <c r="E8" i="11"/>
  <c r="F8"/>
  <c r="G8" s="1"/>
  <c r="E9"/>
  <c r="F9"/>
  <c r="G9" s="1"/>
  <c r="E10"/>
  <c r="F10"/>
  <c r="G10" s="1"/>
  <c r="E12"/>
  <c r="F12"/>
  <c r="G12" s="1"/>
  <c r="E14"/>
  <c r="F14"/>
  <c r="G14" s="1"/>
  <c r="E20"/>
  <c r="F20"/>
  <c r="G20"/>
  <c r="E21"/>
  <c r="F21"/>
  <c r="G21"/>
  <c r="F11" i="21" l="1"/>
  <c r="G11" s="1"/>
  <c r="E17" i="12"/>
  <c r="F15"/>
  <c r="G15" s="1"/>
  <c r="E13" i="27"/>
  <c r="C21"/>
  <c r="E21" s="1"/>
  <c r="F6"/>
  <c r="G6" s="1"/>
  <c r="E6"/>
  <c r="F16" i="26"/>
  <c r="G16" s="1"/>
  <c r="E11"/>
  <c r="C21"/>
  <c r="E21" s="1"/>
  <c r="E21" i="24"/>
  <c r="G10" i="23"/>
  <c r="E7" i="27"/>
  <c r="E6" i="23"/>
  <c r="F10"/>
  <c r="F7" i="26"/>
  <c r="G7" s="1"/>
  <c r="G11"/>
  <c r="E16" i="28"/>
  <c r="G6" i="23"/>
  <c r="F16"/>
  <c r="G16" s="1"/>
  <c r="C21"/>
  <c r="E17" i="24"/>
  <c r="F11" i="25"/>
  <c r="F13"/>
  <c r="F15"/>
  <c r="G15" s="1"/>
  <c r="E6" i="26"/>
  <c r="F10"/>
  <c r="G10" s="1"/>
  <c r="G6" i="28"/>
  <c r="G16"/>
  <c r="E10" i="23"/>
  <c r="E6" i="24"/>
  <c r="D21"/>
  <c r="F21" s="1"/>
  <c r="G21" s="1"/>
  <c r="F17" i="26"/>
  <c r="G17" s="1"/>
  <c r="G11" i="25"/>
  <c r="G13"/>
  <c r="C22"/>
  <c r="C22" i="28"/>
  <c r="E17" i="26"/>
  <c r="E6" i="28"/>
  <c r="F21" i="20"/>
  <c r="G21" s="1"/>
  <c r="E21"/>
  <c r="E16" i="19"/>
  <c r="E11" i="21"/>
  <c r="E13"/>
  <c r="E15"/>
  <c r="C21" i="19"/>
  <c r="E17" i="20"/>
  <c r="F17"/>
  <c r="G17" s="1"/>
  <c r="E7" i="21"/>
  <c r="E17"/>
  <c r="C22"/>
  <c r="E11" i="19"/>
  <c r="E13"/>
  <c r="E15"/>
  <c r="F11" i="20"/>
  <c r="G11" s="1"/>
  <c r="F13"/>
  <c r="G13" s="1"/>
  <c r="F7" i="21"/>
  <c r="G7" s="1"/>
  <c r="F17"/>
  <c r="G17" s="1"/>
  <c r="E7" i="19"/>
  <c r="F11"/>
  <c r="G11" s="1"/>
  <c r="F13"/>
  <c r="G13" s="1"/>
  <c r="F15"/>
  <c r="G15" s="1"/>
  <c r="E17"/>
  <c r="E7" i="20"/>
  <c r="F7" i="19"/>
  <c r="G7" s="1"/>
  <c r="F7" i="20"/>
  <c r="G7"/>
  <c r="G10" i="1"/>
  <c r="F13" i="12"/>
  <c r="G13" s="1"/>
  <c r="E11" i="1"/>
  <c r="F10"/>
  <c r="E7" i="12"/>
  <c r="E13" i="1"/>
  <c r="E15" i="11"/>
  <c r="F13" i="1"/>
  <c r="G13" s="1"/>
  <c r="G17" i="11"/>
  <c r="F16"/>
  <c r="G16" s="1"/>
  <c r="F15"/>
  <c r="G15" s="1"/>
  <c r="F13"/>
  <c r="G13" s="1"/>
  <c r="E13"/>
  <c r="F11"/>
  <c r="G11" s="1"/>
  <c r="E11"/>
  <c r="D22"/>
  <c r="E7"/>
  <c r="C22"/>
  <c r="F6"/>
  <c r="G6" s="1"/>
  <c r="F17" i="12"/>
  <c r="G17" s="1"/>
  <c r="E15"/>
  <c r="D21"/>
  <c r="F11"/>
  <c r="G11" s="1"/>
  <c r="E11"/>
  <c r="F7"/>
  <c r="G7" s="1"/>
  <c r="E6"/>
  <c r="C21"/>
  <c r="G6"/>
  <c r="G17" i="1"/>
  <c r="E17"/>
  <c r="F16"/>
  <c r="G16" s="1"/>
  <c r="E16"/>
  <c r="F15"/>
  <c r="G15" s="1"/>
  <c r="E7"/>
  <c r="C21"/>
  <c r="F11"/>
  <c r="G11" s="1"/>
  <c r="F7"/>
  <c r="G7" s="1"/>
  <c r="D21"/>
  <c r="E6"/>
  <c r="F6"/>
  <c r="G6" s="1"/>
  <c r="F21" i="27" l="1"/>
  <c r="G21" s="1"/>
  <c r="F21" i="26"/>
  <c r="G21" s="1"/>
  <c r="E22" i="28"/>
  <c r="F22"/>
  <c r="G22" s="1"/>
  <c r="E22" i="25"/>
  <c r="F22"/>
  <c r="G22" s="1"/>
  <c r="F21" i="23"/>
  <c r="G21" s="1"/>
  <c r="E21"/>
  <c r="F22" i="21"/>
  <c r="G22" s="1"/>
  <c r="E22"/>
  <c r="F21" i="19"/>
  <c r="G21" s="1"/>
  <c r="E21"/>
  <c r="F22" i="11"/>
  <c r="G22" s="1"/>
  <c r="E22"/>
  <c r="F21" i="12"/>
  <c r="G21" s="1"/>
  <c r="E21"/>
  <c r="F21" i="1"/>
  <c r="G21" s="1"/>
  <c r="E21"/>
</calcChain>
</file>

<file path=xl/sharedStrings.xml><?xml version="1.0" encoding="utf-8"?>
<sst xmlns="http://schemas.openxmlformats.org/spreadsheetml/2006/main" count="312" uniqueCount="40">
  <si>
    <t>GG. LAVORATIVI</t>
  </si>
  <si>
    <t>GG. ASSENZA</t>
  </si>
  <si>
    <t>GG. PRESENZA</t>
  </si>
  <si>
    <t>TOTALE</t>
  </si>
  <si>
    <t>UFFICIO DELL'ENTE</t>
  </si>
  <si>
    <t>NUMERO DIPENDENTI IN SERVIZIO</t>
  </si>
  <si>
    <t xml:space="preserve"> obbligo di pubblicazione ex art. 16, co. 3, D.Lgs. n. 33/2013</t>
  </si>
  <si>
    <t>GG. ASSENZA/GG. LAVORATIVI in %</t>
  </si>
  <si>
    <t>GG. PRESENZA/GG. LAVORATIVI in %</t>
  </si>
  <si>
    <t>COMUNE DI ALLISTE: ASSENZE DEI DIPENDENTI</t>
  </si>
  <si>
    <t xml:space="preserve">SEGRETERIA </t>
  </si>
  <si>
    <t>ANAGRAFE</t>
  </si>
  <si>
    <t>Mese di Gennaio</t>
  </si>
  <si>
    <t>ISTITUTI PUBLICI</t>
  </si>
  <si>
    <t>BIBLIOTECA</t>
  </si>
  <si>
    <t>ASSISTENTE SOCIALE</t>
  </si>
  <si>
    <t>TRIBUTI</t>
  </si>
  <si>
    <t>MESSI</t>
  </si>
  <si>
    <t>RAGIONERIA</t>
  </si>
  <si>
    <t>PROTOCOLLO</t>
  </si>
  <si>
    <t>AMBIENTE,EDILIZIA,URBANISTICA</t>
  </si>
  <si>
    <t>LAVORI E OPERE PUBLICHE</t>
  </si>
  <si>
    <t>POLIZIA LOCALE</t>
  </si>
  <si>
    <t>GESTIONE DEL PATRIMONIO E DEMANIO</t>
  </si>
  <si>
    <t>PERSONALE</t>
  </si>
  <si>
    <t>Mese di Febbraio</t>
  </si>
  <si>
    <t>Mese di Marzo</t>
  </si>
  <si>
    <t>Dati relativi al I trimestre mesi: Gennaio, Febbraio, Marzo</t>
  </si>
  <si>
    <t>Dati relativi al II trimestre mesi: Aprile, Maggio, Giugno</t>
  </si>
  <si>
    <t>Mese di Aprile</t>
  </si>
  <si>
    <t>Mese di Maggio</t>
  </si>
  <si>
    <t>Mese di Giugno</t>
  </si>
  <si>
    <t>Dati relativi al III trimestre mesi: Luglio, Agosto, Settembre</t>
  </si>
  <si>
    <t>Mese di Luglio</t>
  </si>
  <si>
    <t>Mese di Agosto</t>
  </si>
  <si>
    <t>Mese di Settembre</t>
  </si>
  <si>
    <t>Dati relativi al IIII trimestre mesi: Ottobre, Novembre, Dicembre</t>
  </si>
  <si>
    <t>Mese di Ottobre</t>
  </si>
  <si>
    <t>Mese di Novembre</t>
  </si>
  <si>
    <t>Mese di Dicembre</t>
  </si>
</sst>
</file>

<file path=xl/styles.xml><?xml version="1.0" encoding="utf-8"?>
<styleSheet xmlns="http://schemas.openxmlformats.org/spreadsheetml/2006/main">
  <fonts count="9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Arial"/>
      <family val="2"/>
    </font>
    <font>
      <b/>
      <sz val="14"/>
      <color indexed="8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0" xfId="0" applyFont="1"/>
    <xf numFmtId="0" fontId="0" fillId="0" borderId="0" xfId="0" applyAlignment="1">
      <alignment horizontal="center"/>
    </xf>
    <xf numFmtId="0" fontId="6" fillId="0" borderId="0" xfId="0" applyFont="1" applyBorder="1" applyAlignment="1">
      <alignment horizontal="center"/>
    </xf>
    <xf numFmtId="10" fontId="5" fillId="0" borderId="0" xfId="0" applyNumberFormat="1" applyFont="1" applyBorder="1" applyAlignment="1">
      <alignment horizontal="center"/>
    </xf>
    <xf numFmtId="10" fontId="6" fillId="0" borderId="0" xfId="0" applyNumberFormat="1" applyFont="1" applyBorder="1" applyAlignment="1">
      <alignment horizontal="center"/>
    </xf>
    <xf numFmtId="10" fontId="0" fillId="0" borderId="0" xfId="0" applyNumberFormat="1"/>
    <xf numFmtId="0" fontId="7" fillId="0" borderId="0" xfId="0" applyFont="1" applyAlignment="1">
      <alignment horizontal="center"/>
    </xf>
    <xf numFmtId="0" fontId="2" fillId="0" borderId="0" xfId="0" applyFont="1"/>
    <xf numFmtId="0" fontId="5" fillId="0" borderId="1" xfId="0" applyFont="1" applyBorder="1" applyAlignment="1">
      <alignment vertical="center" wrapText="1"/>
    </xf>
    <xf numFmtId="10" fontId="5" fillId="0" borderId="1" xfId="0" applyNumberFormat="1" applyFont="1" applyBorder="1" applyAlignment="1">
      <alignment horizontal="center" vertical="center" wrapText="1"/>
    </xf>
    <xf numFmtId="10" fontId="7" fillId="0" borderId="0" xfId="0" applyNumberFormat="1" applyFont="1" applyAlignment="1">
      <alignment horizontal="center"/>
    </xf>
    <xf numFmtId="10" fontId="6" fillId="0" borderId="0" xfId="0" applyNumberFormat="1" applyFont="1" applyAlignment="1">
      <alignment horizontal="center"/>
    </xf>
    <xf numFmtId="10" fontId="0" fillId="0" borderId="0" xfId="0" applyNumberFormat="1" applyAlignment="1">
      <alignment horizontal="center"/>
    </xf>
    <xf numFmtId="10" fontId="4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0" fontId="5" fillId="2" borderId="1" xfId="0" applyNumberFormat="1" applyFont="1" applyFill="1" applyBorder="1" applyAlignment="1">
      <alignment horizontal="center"/>
    </xf>
    <xf numFmtId="0" fontId="6" fillId="2" borderId="1" xfId="0" applyFont="1" applyFill="1" applyBorder="1"/>
    <xf numFmtId="0" fontId="6" fillId="2" borderId="1" xfId="0" applyFont="1" applyFill="1" applyBorder="1" applyAlignment="1">
      <alignment horizontal="center"/>
    </xf>
    <xf numFmtId="0" fontId="6" fillId="3" borderId="1" xfId="0" applyFont="1" applyFill="1" applyBorder="1" applyProtection="1">
      <protection locked="0"/>
    </xf>
    <xf numFmtId="0" fontId="3" fillId="3" borderId="1" xfId="0" applyFont="1" applyFill="1" applyBorder="1" applyAlignment="1" applyProtection="1">
      <alignment horizontal="center"/>
      <protection locked="0"/>
    </xf>
    <xf numFmtId="0" fontId="6" fillId="3" borderId="1" xfId="0" applyFont="1" applyFill="1" applyBorder="1" applyAlignment="1" applyProtection="1">
      <alignment horizontal="left"/>
      <protection locked="0"/>
    </xf>
    <xf numFmtId="0" fontId="1" fillId="0" borderId="0" xfId="0" applyFont="1"/>
    <xf numFmtId="0" fontId="6" fillId="3" borderId="1" xfId="0" applyFont="1" applyFill="1" applyBorder="1" applyAlignment="1" applyProtection="1">
      <alignment horizontal="center"/>
      <protection locked="0"/>
    </xf>
    <xf numFmtId="0" fontId="8" fillId="4" borderId="2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center" wrapText="1"/>
    </xf>
    <xf numFmtId="0" fontId="8" fillId="4" borderId="8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285750</xdr:colOff>
      <xdr:row>4</xdr:row>
      <xdr:rowOff>190500</xdr:rowOff>
    </xdr:from>
    <xdr:to>
      <xdr:col>17</xdr:col>
      <xdr:colOff>19050</xdr:colOff>
      <xdr:row>20</xdr:row>
      <xdr:rowOff>19050</xdr:rowOff>
    </xdr:to>
    <xdr:sp macro="" textlink="">
      <xdr:nvSpPr>
        <xdr:cNvPr id="2" name="Rectangle 2"/>
        <xdr:cNvSpPr>
          <a:spLocks noChangeArrowheads="1"/>
        </xdr:cNvSpPr>
      </xdr:nvSpPr>
      <xdr:spPr bwMode="auto">
        <a:xfrm>
          <a:off x="8943975" y="2114550"/>
          <a:ext cx="5829300" cy="47053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it-IT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Il presente modello può essere pubblicato sul sito dell'ente locale nella sezione Amministrazione Trasparente per ottemperare gli obblighi di pubblicazione di cui all'art. 16, co. 3, D.Lgs 33/2013.</a:t>
          </a:r>
        </a:p>
        <a:p>
          <a:pPr algn="l" rtl="0">
            <a:defRPr sz="1000"/>
          </a:pPr>
          <a:r>
            <a:rPr lang="it-IT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Trattasi della pubblicazione trimestrale del tasso di assenza di tutti i dipendenti in servizio divisi per uffici dirigenziali.</a:t>
          </a:r>
        </a:p>
        <a:p>
          <a:pPr algn="l" rtl="0">
            <a:defRPr sz="1000"/>
          </a:pPr>
          <a:r>
            <a:rPr lang="it-IT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Ai fini del calcolo si può ancora procedere secondo le indicazioni fornite dal DFP nella circolare n. 5/2009 visto che l'art 16 (che ha introdotto l'obbligo a seguito della soppressione contestuale dell'art. 21, comma 1, L. n. 69/2009) nulla dispone se non nella periodicità della pubblicazione (trimestrale e non mensile).</a:t>
          </a:r>
        </a:p>
        <a:p>
          <a:pPr algn="l" rtl="0">
            <a:defRPr sz="1000"/>
          </a:pPr>
          <a:r>
            <a:rPr lang="it-IT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Va considerato tutto il personale in servizio e la rilevazione è percentuale. Tramite essa si deve desumere anche il tasso di presenza.</a:t>
          </a:r>
        </a:p>
        <a:p>
          <a:pPr algn="l" rtl="0">
            <a:defRPr sz="1000"/>
          </a:pPr>
          <a:r>
            <a:rPr lang="it-IT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Non è richiesta la suddivisione per tipologie di assenze ma nel computo vanno considerate tutte le categorie, salvo permessi retribuiti fruiti ad ore, ovvero i permessi personali soggetti a recupero, a meno che non integrino un'assenza di una intera giornata lavorativa.</a:t>
          </a:r>
        </a:p>
        <a:p>
          <a:pPr algn="l" rtl="0">
            <a:defRPr sz="1000"/>
          </a:pPr>
          <a:r>
            <a:rPr lang="it-IT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Il file proposto contiene la rilevazione di un trimestre, ogni foglio rappresenta un mese del trimestre.</a:t>
          </a:r>
        </a:p>
        <a:p>
          <a:pPr algn="l" rtl="0">
            <a:defRPr sz="1000"/>
          </a:pPr>
          <a:r>
            <a:rPr lang="it-IT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A titolo esemplificativo abbiamo messo i primi tre mesi del 2019. Abbiamo inserito dei valori solo per mostrare il calcolo effettuato delle assenze.</a:t>
          </a:r>
        </a:p>
        <a:p>
          <a:pPr algn="l" rtl="0">
            <a:defRPr sz="1000"/>
          </a:pPr>
          <a:r>
            <a:rPr lang="it-IT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Non scrivere nei record/celle grigie ma solo in quelle di colore verdino, ovvero relativi alle colonne Ufficio dell'ente, numero dipendenti, giorni lavorativi e giorni di assenza. </a:t>
          </a:r>
          <a:endParaRPr lang="it-IT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it-IT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285750</xdr:colOff>
      <xdr:row>4</xdr:row>
      <xdr:rowOff>190500</xdr:rowOff>
    </xdr:from>
    <xdr:to>
      <xdr:col>17</xdr:col>
      <xdr:colOff>19050</xdr:colOff>
      <xdr:row>20</xdr:row>
      <xdr:rowOff>19050</xdr:rowOff>
    </xdr:to>
    <xdr:sp macro="" textlink="">
      <xdr:nvSpPr>
        <xdr:cNvPr id="2" name="Rectangle 2"/>
        <xdr:cNvSpPr>
          <a:spLocks noChangeArrowheads="1"/>
        </xdr:cNvSpPr>
      </xdr:nvSpPr>
      <xdr:spPr bwMode="auto">
        <a:xfrm>
          <a:off x="8943975" y="2114550"/>
          <a:ext cx="5829300" cy="47053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it-IT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Il presente modello può essere pubblicato sul sito dell'ente locale nella sezione Amministrazione Trasparente per ottemperare gli obblighi di pubblicazione di cui all'art. 16, co. 3, D.Lgs 33/2013.</a:t>
          </a:r>
        </a:p>
        <a:p>
          <a:pPr algn="l" rtl="0">
            <a:defRPr sz="1000"/>
          </a:pPr>
          <a:r>
            <a:rPr lang="it-IT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Trattasi della pubblicazione trimestrale del tasso di assenza di tutti i dipendenti in servizio divisi per uffici dirigenziali.</a:t>
          </a:r>
        </a:p>
        <a:p>
          <a:pPr algn="l" rtl="0">
            <a:defRPr sz="1000"/>
          </a:pPr>
          <a:r>
            <a:rPr lang="it-IT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Ai fini del calcolo si può ancora procedere secondo le indicazioni fornite dal DFP nella circolare n. 5/2009 visto che l'art 16 (che ha introdotto l'obbligo a seguito della soppressione contestuale dell'art. 21, comma 1, L. n. 69/2009) nulla dispone se non nella periodicità della pubblicazione (trimestrale e non mensile).</a:t>
          </a:r>
        </a:p>
        <a:p>
          <a:pPr algn="l" rtl="0">
            <a:defRPr sz="1000"/>
          </a:pPr>
          <a:r>
            <a:rPr lang="it-IT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Va considerato tutto il personale in servizio e la rilevazione è percentuale. Tramite essa si deve desumere anche il tasso di presenza.</a:t>
          </a:r>
        </a:p>
        <a:p>
          <a:pPr algn="l" rtl="0">
            <a:defRPr sz="1000"/>
          </a:pPr>
          <a:r>
            <a:rPr lang="it-IT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Non è richiesta la suddivisione per tipologie di assenze ma nel computo vanno considerate tutte le categorie, salvo permessi retribuiti fruiti ad ore, ovvero i permessi personali soggetti a recupero, a meno che non integrino un'assenza di una intera giornata lavorativa.</a:t>
          </a:r>
        </a:p>
        <a:p>
          <a:pPr algn="l" rtl="0">
            <a:defRPr sz="1000"/>
          </a:pPr>
          <a:r>
            <a:rPr lang="it-IT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Il file proposto contiene la rilevazione di un trimestre, ogni foglio rappresenta un mese del trimestre.</a:t>
          </a:r>
        </a:p>
        <a:p>
          <a:pPr algn="l" rtl="0">
            <a:defRPr sz="1000"/>
          </a:pPr>
          <a:r>
            <a:rPr lang="it-IT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A titolo esemplificativo abbiamo messo i primi tre mesi del 2019. Abbiamo inserito dei valori solo per mostrare il calcolo effettuato delle assenze.</a:t>
          </a:r>
        </a:p>
        <a:p>
          <a:pPr algn="l" rtl="0">
            <a:defRPr sz="1000"/>
          </a:pPr>
          <a:r>
            <a:rPr lang="it-IT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Non scrivere nei record/celle grigie ma solo in quelle di colore verdino, ovvero relativi alle colonne Ufficio dell'ente, numero dipendenti, giorni lavorativi e giorni di assenza. </a:t>
          </a:r>
          <a:endParaRPr lang="it-IT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it-IT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285750</xdr:colOff>
      <xdr:row>4</xdr:row>
      <xdr:rowOff>190500</xdr:rowOff>
    </xdr:from>
    <xdr:to>
      <xdr:col>17</xdr:col>
      <xdr:colOff>19050</xdr:colOff>
      <xdr:row>20</xdr:row>
      <xdr:rowOff>19050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8943975" y="2114550"/>
          <a:ext cx="5829300" cy="47053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it-IT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Il presente modello può essere pubblicato sul sito dell'ente locale nella sezione Amministrazione Trasparente per ottemperare gli obblighi di pubblicazione di cui all'art. 16, co. 3, D.Lgs 33/2013.</a:t>
          </a:r>
        </a:p>
        <a:p>
          <a:pPr algn="l" rtl="0">
            <a:defRPr sz="1000"/>
          </a:pPr>
          <a:r>
            <a:rPr lang="it-IT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Trattasi della pubblicazione trimestrale del tasso di assenza di tutti i dipendenti in servizio divisi per uffici dirigenziali.</a:t>
          </a:r>
        </a:p>
        <a:p>
          <a:pPr algn="l" rtl="0">
            <a:defRPr sz="1000"/>
          </a:pPr>
          <a:r>
            <a:rPr lang="it-IT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Ai fini del calcolo si può ancora procedere secondo le indicazioni fornite dal DFP nella circolare n. 5/2009 visto che l'art 16 (che ha introdotto l'obbligo a seguito della soppressione contestuale dell'art. 21, comma 1, L. n. 69/2009) nulla dispone se non nella periodicità della pubblicazione (trimestrale e non mensile).</a:t>
          </a:r>
        </a:p>
        <a:p>
          <a:pPr algn="l" rtl="0">
            <a:defRPr sz="1000"/>
          </a:pPr>
          <a:r>
            <a:rPr lang="it-IT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Va considerato tutto il personale in servizio e la rilevazione è percentuale. Tramite essa si deve desumere anche il tasso di presenza.</a:t>
          </a:r>
        </a:p>
        <a:p>
          <a:pPr algn="l" rtl="0">
            <a:defRPr sz="1000"/>
          </a:pPr>
          <a:r>
            <a:rPr lang="it-IT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Non è richiesta la suddivisione per tipologie di assenze ma nel computo vanno considerate tutte le categorie, salvo permessi retribuiti fruiti ad ore, ovvero i permessi personali soggetti a recupero, a meno che non integrino un'assenza di una intera giornata lavorativa.</a:t>
          </a:r>
        </a:p>
        <a:p>
          <a:pPr algn="l" rtl="0">
            <a:defRPr sz="1000"/>
          </a:pPr>
          <a:r>
            <a:rPr lang="it-IT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Il file proposto contiene la rilevazione di un trimestre, ogni foglio rappresenta un mese del trimestre.</a:t>
          </a:r>
        </a:p>
        <a:p>
          <a:pPr algn="l" rtl="0">
            <a:defRPr sz="1000"/>
          </a:pPr>
          <a:r>
            <a:rPr lang="it-IT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A titolo esemplificativo abbiamo messo i primi tre mesi del 2019. Abbiamo inserito dei valori solo per mostrare il calcolo effettuato delle assenze.</a:t>
          </a:r>
        </a:p>
        <a:p>
          <a:pPr algn="l" rtl="0">
            <a:defRPr sz="1000"/>
          </a:pPr>
          <a:r>
            <a:rPr lang="it-IT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Non scrivere nei record/celle grigie ma solo in quelle di colore verdeo, ovvero relative alle colonne Ufficio dell'ente, numero dipendenti, giorni lavorativi e giorni di assenza. </a:t>
          </a:r>
          <a:endParaRPr lang="it-IT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it-IT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285750</xdr:colOff>
      <xdr:row>4</xdr:row>
      <xdr:rowOff>190500</xdr:rowOff>
    </xdr:from>
    <xdr:to>
      <xdr:col>17</xdr:col>
      <xdr:colOff>19050</xdr:colOff>
      <xdr:row>21</xdr:row>
      <xdr:rowOff>19050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8943975" y="2114550"/>
          <a:ext cx="5829300" cy="49815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it-IT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Il presente modello può essere pubblicato sul sito dell'ente locale nella sezione Amministrazione Trasparente per ottemperare gli obblighi di pubblicazione di cui all'art. 16, co. 3, D.Lgs 33/2013.</a:t>
          </a:r>
        </a:p>
        <a:p>
          <a:pPr algn="l" rtl="0">
            <a:defRPr sz="1000"/>
          </a:pPr>
          <a:r>
            <a:rPr lang="it-IT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Trattasi della pubblicazione trimestrale del tasso di assenza di tutti i dipendenti in servizio divisi per uffici dirigenziali.</a:t>
          </a:r>
        </a:p>
        <a:p>
          <a:pPr algn="l" rtl="0">
            <a:defRPr sz="1000"/>
          </a:pPr>
          <a:r>
            <a:rPr lang="it-IT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Ai fini del calcolo si può ancora procedere secondo le indicazioni fornite dal DFP nella circolare n. 5/2009 visto che l'art 16 (che ha introdotto l'obbligo a seguito della soppressione contestuale dell'art. 21, comma 1, L. n. 69/2009) nulla dispone se non nella periodicità della pubblicazione (trimestrale e non mensile).</a:t>
          </a:r>
        </a:p>
        <a:p>
          <a:pPr algn="l" rtl="0">
            <a:defRPr sz="1000"/>
          </a:pPr>
          <a:r>
            <a:rPr lang="it-IT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Va considerato tutto il personale in servizio e la rilevazione è percentuale. Tramite essa si deve desumere anche il tasso di presenza.</a:t>
          </a:r>
        </a:p>
        <a:p>
          <a:pPr algn="l" rtl="0">
            <a:defRPr sz="1000"/>
          </a:pPr>
          <a:r>
            <a:rPr lang="it-IT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Non è richiesta la suddivisione per tipologie di assenze ma nel computo vanno considerate tutte le categorie, salvo permessi retribuiti fruiti ad ore, ovvero i permessi personali soggetti a recupero, a meno che non integrino un'assenza di una intera giornata lavorativa.</a:t>
          </a:r>
        </a:p>
        <a:p>
          <a:pPr algn="l" rtl="0">
            <a:defRPr sz="1000"/>
          </a:pPr>
          <a:r>
            <a:rPr lang="it-IT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Il file proposto contiene la rilevazione di un trimestre, ogni foglio rappresenta un mese del trimestre.</a:t>
          </a:r>
        </a:p>
        <a:p>
          <a:pPr algn="l" rtl="0">
            <a:defRPr sz="1000"/>
          </a:pPr>
          <a:r>
            <a:rPr lang="it-IT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A titolo esemplificativo abbiamo messo i primi tre mesi del 2019. Abbiamo inserito dei valori solo per mostrare il calcolo effettuato delle assenze.</a:t>
          </a:r>
        </a:p>
        <a:p>
          <a:pPr algn="l" rtl="0">
            <a:defRPr sz="1000"/>
          </a:pPr>
          <a:r>
            <a:rPr lang="it-IT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Non scrivere nei record/celle grigie ma solo in quelle di colore verde relativi alle colonne Ufficio dell'ente, numero dipendenti, giorni lavorativi e giorni di assenza. </a:t>
          </a:r>
          <a:endParaRPr lang="it-IT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it-IT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285750</xdr:colOff>
      <xdr:row>4</xdr:row>
      <xdr:rowOff>190500</xdr:rowOff>
    </xdr:from>
    <xdr:to>
      <xdr:col>17</xdr:col>
      <xdr:colOff>19050</xdr:colOff>
      <xdr:row>20</xdr:row>
      <xdr:rowOff>19050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8943975" y="2114550"/>
          <a:ext cx="5829300" cy="47053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it-IT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Il presente modello può essere pubblicato sul sito dell'ente locale nella sezione Amministrazione Trasparente per ottemperare gli obblighi di pubblicazione di cui all'art. 16, co. 3, D.Lgs 33/2013.</a:t>
          </a:r>
        </a:p>
        <a:p>
          <a:pPr algn="l" rtl="0">
            <a:defRPr sz="1000"/>
          </a:pPr>
          <a:r>
            <a:rPr lang="it-IT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Trattasi della pubblicazione trimestrale del tasso di assenza di tutti i dipendenti in servizio divisi per uffici dirigenziali.</a:t>
          </a:r>
        </a:p>
        <a:p>
          <a:pPr algn="l" rtl="0">
            <a:defRPr sz="1000"/>
          </a:pPr>
          <a:r>
            <a:rPr lang="it-IT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Ai fini del calcolo si può ancora procedere secondo le indicazioni fornite dal DFP nella circolare n. 5/2009 visto che l'art 16 (che ha introdotto l'obbligo a seguito della soppressione contestuale dell'art. 21, comma 1, L. n. 69/2009) nulla dispone se non nella periodicità della pubblicazione (trimestrale e non mensile).</a:t>
          </a:r>
        </a:p>
        <a:p>
          <a:pPr algn="l" rtl="0">
            <a:defRPr sz="1000"/>
          </a:pPr>
          <a:r>
            <a:rPr lang="it-IT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Va considerato tutto il personale in servizio e la rilevazione è percentuale. Tramite essa si deve desumere anche il tasso di presenza.</a:t>
          </a:r>
        </a:p>
        <a:p>
          <a:pPr algn="l" rtl="0">
            <a:defRPr sz="1000"/>
          </a:pPr>
          <a:r>
            <a:rPr lang="it-IT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Non è richiesta la suddivisione per tipologie di assenze ma nel computo vanno considerate tutte le categorie, salvo permessi retribuiti fruiti ad ore, ovvero i permessi personali soggetti a recupero, a meno che non integrino un'assenza di una intera giornata lavorativa.</a:t>
          </a:r>
        </a:p>
        <a:p>
          <a:pPr algn="l" rtl="0">
            <a:defRPr sz="1000"/>
          </a:pPr>
          <a:r>
            <a:rPr lang="it-IT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Il file proposto contiene la rilevazione di un trimestre, ogni foglio rappresenta un mese del trimestre.</a:t>
          </a:r>
        </a:p>
        <a:p>
          <a:pPr algn="l" rtl="0">
            <a:defRPr sz="1000"/>
          </a:pPr>
          <a:r>
            <a:rPr lang="it-IT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A titolo esemplificativo abbiamo messo i primi tre mesi del 2019. Abbiamo inserito dei valori solo per mostrare il calcolo effettuato delle assenze.</a:t>
          </a:r>
        </a:p>
        <a:p>
          <a:pPr algn="l" rtl="0">
            <a:defRPr sz="1000"/>
          </a:pPr>
          <a:r>
            <a:rPr lang="it-IT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Non scrivere nei record/celle grigie ma solo in quelle di colore verdeo, ovvero relative alle colonne Ufficio dell'ente, numero dipendenti, giorni lavorativi e giorni di assenza. </a:t>
          </a:r>
          <a:endParaRPr lang="it-IT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it-IT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285750</xdr:colOff>
      <xdr:row>4</xdr:row>
      <xdr:rowOff>190500</xdr:rowOff>
    </xdr:from>
    <xdr:to>
      <xdr:col>17</xdr:col>
      <xdr:colOff>19050</xdr:colOff>
      <xdr:row>21</xdr:row>
      <xdr:rowOff>19050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8943975" y="2114550"/>
          <a:ext cx="5829300" cy="49815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it-IT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Il presente modello può essere pubblicato sul sito dell'ente locale nella sezione Amministrazione Trasparente per ottemperare gli obblighi di pubblicazione di cui all'art. 16, co. 3, D.Lgs 33/2013.</a:t>
          </a:r>
        </a:p>
        <a:p>
          <a:pPr algn="l" rtl="0">
            <a:defRPr sz="1000"/>
          </a:pPr>
          <a:r>
            <a:rPr lang="it-IT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Trattasi della pubblicazione trimestrale del tasso di assenza di tutti i dipendenti in servizio divisi per uffici dirigenziali.</a:t>
          </a:r>
        </a:p>
        <a:p>
          <a:pPr algn="l" rtl="0">
            <a:defRPr sz="1000"/>
          </a:pPr>
          <a:r>
            <a:rPr lang="it-IT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Ai fini del calcolo si può ancora procedere secondo le indicazioni fornite dal DFP nella circolare n. 5/2009 visto che l'art 16 (che ha introdotto l'obbligo a seguito della soppressione contestuale dell'art. 21, comma 1, L. n. 69/2009) nulla dispone se non nella periodicità della pubblicazione (trimestrale e non mensile).</a:t>
          </a:r>
        </a:p>
        <a:p>
          <a:pPr algn="l" rtl="0">
            <a:defRPr sz="1000"/>
          </a:pPr>
          <a:r>
            <a:rPr lang="it-IT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Va considerato tutto il personale in servizio e la rilevazione è percentuale. Tramite essa si deve desumere anche il tasso di presenza.</a:t>
          </a:r>
        </a:p>
        <a:p>
          <a:pPr algn="l" rtl="0">
            <a:defRPr sz="1000"/>
          </a:pPr>
          <a:r>
            <a:rPr lang="it-IT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Non è richiesta la suddivisione per tipologie di assenze ma nel computo vanno considerate tutte le categorie, salvo permessi retribuiti fruiti ad ore, ovvero i permessi personali soggetti a recupero, a meno che non integrino un'assenza di una intera giornata lavorativa.</a:t>
          </a:r>
        </a:p>
        <a:p>
          <a:pPr algn="l" rtl="0">
            <a:defRPr sz="1000"/>
          </a:pPr>
          <a:r>
            <a:rPr lang="it-IT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Il file proposto contiene la rilevazione di un trimestre, ogni foglio rappresenta un mese del trimestre.</a:t>
          </a:r>
        </a:p>
        <a:p>
          <a:pPr algn="l" rtl="0">
            <a:defRPr sz="1000"/>
          </a:pPr>
          <a:r>
            <a:rPr lang="it-IT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A titolo esemplificativo abbiamo messo i primi tre mesi del 2019. Abbiamo inserito dei valori solo per mostrare il calcolo effettuato delle assenze.</a:t>
          </a:r>
        </a:p>
        <a:p>
          <a:pPr algn="l" rtl="0">
            <a:defRPr sz="1000"/>
          </a:pPr>
          <a:r>
            <a:rPr lang="it-IT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Non scrivere nei record/celle grigie ma solo in quelle di colore verde relativi alle colonne Ufficio dell'ente, numero dipendenti, giorni lavorativi e giorni di assenza. </a:t>
          </a:r>
          <a:endParaRPr lang="it-IT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it-IT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285750</xdr:colOff>
      <xdr:row>4</xdr:row>
      <xdr:rowOff>190500</xdr:rowOff>
    </xdr:from>
    <xdr:to>
      <xdr:col>17</xdr:col>
      <xdr:colOff>19050</xdr:colOff>
      <xdr:row>20</xdr:row>
      <xdr:rowOff>19050</xdr:rowOff>
    </xdr:to>
    <xdr:sp macro="" textlink="">
      <xdr:nvSpPr>
        <xdr:cNvPr id="2" name="Rectangle 2"/>
        <xdr:cNvSpPr>
          <a:spLocks noChangeArrowheads="1"/>
        </xdr:cNvSpPr>
      </xdr:nvSpPr>
      <xdr:spPr bwMode="auto">
        <a:xfrm>
          <a:off x="8943975" y="2114550"/>
          <a:ext cx="5829300" cy="47053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it-IT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Il presente modello può essere pubblicato sul sito dell'ente locale nella sezione Amministrazione Trasparente per ottemperare gli obblighi di pubblicazione di cui all'art. 16, co. 3, D.Lgs 33/2013.</a:t>
          </a:r>
        </a:p>
        <a:p>
          <a:pPr algn="l" rtl="0">
            <a:defRPr sz="1000"/>
          </a:pPr>
          <a:r>
            <a:rPr lang="it-IT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Trattasi della pubblicazione trimestrale del tasso di assenza di tutti i dipendenti in servizio divisi per uffici dirigenziali.</a:t>
          </a:r>
        </a:p>
        <a:p>
          <a:pPr algn="l" rtl="0">
            <a:defRPr sz="1000"/>
          </a:pPr>
          <a:r>
            <a:rPr lang="it-IT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Ai fini del calcolo si può ancora procedere secondo le indicazioni fornite dal DFP nella circolare n. 5/2009 visto che l'art 16 (che ha introdotto l'obbligo a seguito della soppressione contestuale dell'art. 21, comma 1, L. n. 69/2009) nulla dispone se non nella periodicità della pubblicazione (trimestrale e non mensile).</a:t>
          </a:r>
        </a:p>
        <a:p>
          <a:pPr algn="l" rtl="0">
            <a:defRPr sz="1000"/>
          </a:pPr>
          <a:r>
            <a:rPr lang="it-IT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Va considerato tutto il personale in servizio e la rilevazione è percentuale. Tramite essa si deve desumere anche il tasso di presenza.</a:t>
          </a:r>
        </a:p>
        <a:p>
          <a:pPr algn="l" rtl="0">
            <a:defRPr sz="1000"/>
          </a:pPr>
          <a:r>
            <a:rPr lang="it-IT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Non è richiesta la suddivisione per tipologie di assenze ma nel computo vanno considerate tutte le categorie, salvo permessi retribuiti fruiti ad ore, ovvero i permessi personali soggetti a recupero, a meno che non integrino un'assenza di una intera giornata lavorativa.</a:t>
          </a:r>
        </a:p>
        <a:p>
          <a:pPr algn="l" rtl="0">
            <a:defRPr sz="1000"/>
          </a:pPr>
          <a:r>
            <a:rPr lang="it-IT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Il file proposto contiene la rilevazione di un trimestre, ogni foglio rappresenta un mese del trimestre.</a:t>
          </a:r>
        </a:p>
        <a:p>
          <a:pPr algn="l" rtl="0">
            <a:defRPr sz="1000"/>
          </a:pPr>
          <a:r>
            <a:rPr lang="it-IT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A titolo esemplificativo abbiamo messo i primi tre mesi del 2019. Abbiamo inserito dei valori solo per mostrare il calcolo effettuato delle assenze.</a:t>
          </a:r>
        </a:p>
        <a:p>
          <a:pPr algn="l" rtl="0">
            <a:defRPr sz="1000"/>
          </a:pPr>
          <a:r>
            <a:rPr lang="it-IT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Non scrivere nei record/celle grigie ma solo in quelle di colore verdino, ovvero relativi alle colonne Ufficio dell'ente, numero dipendenti, giorni lavorativi e giorni di assenza. </a:t>
          </a:r>
          <a:endParaRPr lang="it-IT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it-IT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285750</xdr:colOff>
      <xdr:row>4</xdr:row>
      <xdr:rowOff>190500</xdr:rowOff>
    </xdr:from>
    <xdr:to>
      <xdr:col>17</xdr:col>
      <xdr:colOff>19050</xdr:colOff>
      <xdr:row>20</xdr:row>
      <xdr:rowOff>19050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8943975" y="2114550"/>
          <a:ext cx="5829300" cy="47053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it-IT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Il presente modello può essere pubblicato sul sito dell'ente locale nella sezione Amministrazione Trasparente per ottemperare gli obblighi di pubblicazione di cui all'art. 16, co. 3, D.Lgs 33/2013.</a:t>
          </a:r>
        </a:p>
        <a:p>
          <a:pPr algn="l" rtl="0">
            <a:defRPr sz="1000"/>
          </a:pPr>
          <a:r>
            <a:rPr lang="it-IT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Trattasi della pubblicazione trimestrale del tasso di assenza di tutti i dipendenti in servizio divisi per uffici dirigenziali.</a:t>
          </a:r>
        </a:p>
        <a:p>
          <a:pPr algn="l" rtl="0">
            <a:defRPr sz="1000"/>
          </a:pPr>
          <a:r>
            <a:rPr lang="it-IT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Ai fini del calcolo si può ancora procedere secondo le indicazioni fornite dal DFP nella circolare n. 5/2009 visto che l'art 16 (che ha introdotto l'obbligo a seguito della soppressione contestuale dell'art. 21, comma 1, L. n. 69/2009) nulla dispone se non nella periodicità della pubblicazione (trimestrale e non mensile).</a:t>
          </a:r>
        </a:p>
        <a:p>
          <a:pPr algn="l" rtl="0">
            <a:defRPr sz="1000"/>
          </a:pPr>
          <a:r>
            <a:rPr lang="it-IT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Va considerato tutto il personale in servizio e la rilevazione è percentuale. Tramite essa si deve desumere anche il tasso di presenza.</a:t>
          </a:r>
        </a:p>
        <a:p>
          <a:pPr algn="l" rtl="0">
            <a:defRPr sz="1000"/>
          </a:pPr>
          <a:r>
            <a:rPr lang="it-IT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Non è richiesta la suddivisione per tipologie di assenze ma nel computo vanno considerate tutte le categorie, salvo permessi retribuiti fruiti ad ore, ovvero i permessi personali soggetti a recupero, a meno che non integrino un'assenza di una intera giornata lavorativa.</a:t>
          </a:r>
        </a:p>
        <a:p>
          <a:pPr algn="l" rtl="0">
            <a:defRPr sz="1000"/>
          </a:pPr>
          <a:r>
            <a:rPr lang="it-IT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Il file proposto contiene la rilevazione di un trimestre, ogni foglio rappresenta un mese del trimestre.</a:t>
          </a:r>
        </a:p>
        <a:p>
          <a:pPr algn="l" rtl="0">
            <a:defRPr sz="1000"/>
          </a:pPr>
          <a:r>
            <a:rPr lang="it-IT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A titolo esemplificativo abbiamo messo i primi tre mesi del 2019. Abbiamo inserito dei valori solo per mostrare il calcolo effettuato delle assenze.</a:t>
          </a:r>
        </a:p>
        <a:p>
          <a:pPr algn="l" rtl="0">
            <a:defRPr sz="1000"/>
          </a:pPr>
          <a:r>
            <a:rPr lang="it-IT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Non scrivere nei record/celle grigie ma solo in quelle di colore verdeo, ovvero relative alle colonne Ufficio dell'ente, numero dipendenti, giorni lavorativi e giorni di assenza. </a:t>
          </a:r>
          <a:endParaRPr lang="it-IT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it-IT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285750</xdr:colOff>
      <xdr:row>4</xdr:row>
      <xdr:rowOff>190500</xdr:rowOff>
    </xdr:from>
    <xdr:to>
      <xdr:col>17</xdr:col>
      <xdr:colOff>19050</xdr:colOff>
      <xdr:row>21</xdr:row>
      <xdr:rowOff>19050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8943975" y="2114550"/>
          <a:ext cx="5829300" cy="49815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it-IT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Il presente modello può essere pubblicato sul sito dell'ente locale nella sezione Amministrazione Trasparente per ottemperare gli obblighi di pubblicazione di cui all'art. 16, co. 3, D.Lgs 33/2013.</a:t>
          </a:r>
        </a:p>
        <a:p>
          <a:pPr algn="l" rtl="0">
            <a:defRPr sz="1000"/>
          </a:pPr>
          <a:r>
            <a:rPr lang="it-IT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Trattasi della pubblicazione trimestrale del tasso di assenza di tutti i dipendenti in servizio divisi per uffici dirigenziali.</a:t>
          </a:r>
        </a:p>
        <a:p>
          <a:pPr algn="l" rtl="0">
            <a:defRPr sz="1000"/>
          </a:pPr>
          <a:r>
            <a:rPr lang="it-IT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Ai fini del calcolo si può ancora procedere secondo le indicazioni fornite dal DFP nella circolare n. 5/2009 visto che l'art 16 (che ha introdotto l'obbligo a seguito della soppressione contestuale dell'art. 21, comma 1, L. n. 69/2009) nulla dispone se non nella periodicità della pubblicazione (trimestrale e non mensile).</a:t>
          </a:r>
        </a:p>
        <a:p>
          <a:pPr algn="l" rtl="0">
            <a:defRPr sz="1000"/>
          </a:pPr>
          <a:r>
            <a:rPr lang="it-IT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Va considerato tutto il personale in servizio e la rilevazione è percentuale. Tramite essa si deve desumere anche il tasso di presenza.</a:t>
          </a:r>
        </a:p>
        <a:p>
          <a:pPr algn="l" rtl="0">
            <a:defRPr sz="1000"/>
          </a:pPr>
          <a:r>
            <a:rPr lang="it-IT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Non è richiesta la suddivisione per tipologie di assenze ma nel computo vanno considerate tutte le categorie, salvo permessi retribuiti fruiti ad ore, ovvero i permessi personali soggetti a recupero, a meno che non integrino un'assenza di una intera giornata lavorativa.</a:t>
          </a:r>
        </a:p>
        <a:p>
          <a:pPr algn="l" rtl="0">
            <a:defRPr sz="1000"/>
          </a:pPr>
          <a:r>
            <a:rPr lang="it-IT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Il file proposto contiene la rilevazione di un trimestre, ogni foglio rappresenta un mese del trimestre.</a:t>
          </a:r>
        </a:p>
        <a:p>
          <a:pPr algn="l" rtl="0">
            <a:defRPr sz="1000"/>
          </a:pPr>
          <a:r>
            <a:rPr lang="it-IT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A titolo esemplificativo abbiamo messo i primi tre mesi del 2019. Abbiamo inserito dei valori solo per mostrare il calcolo effettuato delle assenze.</a:t>
          </a:r>
        </a:p>
        <a:p>
          <a:pPr algn="l" rtl="0">
            <a:defRPr sz="1000"/>
          </a:pPr>
          <a:r>
            <a:rPr lang="it-IT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Non scrivere nei record/celle grigie ma solo in quelle di colore verde relativi alle colonne Ufficio dell'ente, numero dipendenti, giorni lavorativi e giorni di assenza. </a:t>
          </a:r>
          <a:endParaRPr lang="it-IT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it-IT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285750</xdr:colOff>
      <xdr:row>4</xdr:row>
      <xdr:rowOff>190500</xdr:rowOff>
    </xdr:from>
    <xdr:to>
      <xdr:col>17</xdr:col>
      <xdr:colOff>19050</xdr:colOff>
      <xdr:row>20</xdr:row>
      <xdr:rowOff>19050</xdr:rowOff>
    </xdr:to>
    <xdr:sp macro="" textlink="">
      <xdr:nvSpPr>
        <xdr:cNvPr id="1026" name="Rectangle 2"/>
        <xdr:cNvSpPr>
          <a:spLocks noChangeArrowheads="1"/>
        </xdr:cNvSpPr>
      </xdr:nvSpPr>
      <xdr:spPr bwMode="auto">
        <a:xfrm>
          <a:off x="8943975" y="2114550"/>
          <a:ext cx="5829300" cy="41529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it-IT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Il presente modello può essere pubblicato sul sito dell'ente locale nella sezione Amministrazione Trasparente per ottemperare gli obblighi di pubblicazione di cui all'art. 16, co. 3, D.Lgs 33/2013.</a:t>
          </a:r>
        </a:p>
        <a:p>
          <a:pPr algn="l" rtl="0">
            <a:defRPr sz="1000"/>
          </a:pPr>
          <a:r>
            <a:rPr lang="it-IT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Trattasi della pubblicazione trimestrale del tasso di assenza di tutti i dipendenti in servizio divisi per uffici dirigenziali.</a:t>
          </a:r>
        </a:p>
        <a:p>
          <a:pPr algn="l" rtl="0">
            <a:defRPr sz="1000"/>
          </a:pPr>
          <a:r>
            <a:rPr lang="it-IT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Ai fini del calcolo si può ancora procedere secondo le indicazioni fornite dal DFP nella circolare n. 5/2009 visto che l'art 16 (che ha introdotto l'obbligo a seguito della soppressione contestuale dell'art. 21, comma 1, L. n. 69/2009) nulla dispone se non nella periodicità della pubblicazione (trimestrale e non mensile).</a:t>
          </a:r>
        </a:p>
        <a:p>
          <a:pPr algn="l" rtl="0">
            <a:defRPr sz="1000"/>
          </a:pPr>
          <a:r>
            <a:rPr lang="it-IT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Va considerato tutto il personale in servizio e la rilevazione è percentuale. Tramite essa si deve desumere anche il tasso di presenza.</a:t>
          </a:r>
        </a:p>
        <a:p>
          <a:pPr algn="l" rtl="0">
            <a:defRPr sz="1000"/>
          </a:pPr>
          <a:r>
            <a:rPr lang="it-IT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Non è richiesta la suddivisione per tipologie di assenze ma nel computo vanno considerate tutte le categorie, salvo permessi retribuiti fruiti ad ore, ovvero i permessi personali soggetti a recupero, a meno che non integrino un'assenza di una intera giornata lavorativa.</a:t>
          </a:r>
        </a:p>
        <a:p>
          <a:pPr algn="l" rtl="0">
            <a:defRPr sz="1000"/>
          </a:pPr>
          <a:r>
            <a:rPr lang="it-IT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Il file proposto contiene la rilevazione di un trimestre, ogni foglio rappresenta un mese del trimestre.</a:t>
          </a:r>
        </a:p>
        <a:p>
          <a:pPr algn="l" rtl="0">
            <a:defRPr sz="1000"/>
          </a:pPr>
          <a:r>
            <a:rPr lang="it-IT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A titolo esemplificativo abbiamo messo i primi tre mesi del 2019. Abbiamo inserito dei valori solo per mostrare il calcolo effettuato delle assenze.</a:t>
          </a:r>
        </a:p>
        <a:p>
          <a:pPr algn="l" rtl="0">
            <a:defRPr sz="1000"/>
          </a:pPr>
          <a:r>
            <a:rPr lang="it-IT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Non scrivere nei record/celle grigie ma solo in quelle di colore verdino, ovvero relativi alle colonne Ufficio dell'ente, numero dipendenti, giorni lavorativi e giorni di assenza. </a:t>
          </a:r>
          <a:endParaRPr lang="it-IT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it-IT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285750</xdr:colOff>
      <xdr:row>4</xdr:row>
      <xdr:rowOff>190500</xdr:rowOff>
    </xdr:from>
    <xdr:to>
      <xdr:col>17</xdr:col>
      <xdr:colOff>19050</xdr:colOff>
      <xdr:row>20</xdr:row>
      <xdr:rowOff>19050</xdr:rowOff>
    </xdr:to>
    <xdr:sp macro="" textlink="">
      <xdr:nvSpPr>
        <xdr:cNvPr id="5121" name="Rectangle 1"/>
        <xdr:cNvSpPr>
          <a:spLocks noChangeArrowheads="1"/>
        </xdr:cNvSpPr>
      </xdr:nvSpPr>
      <xdr:spPr bwMode="auto">
        <a:xfrm>
          <a:off x="8943975" y="2114550"/>
          <a:ext cx="5829300" cy="41529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it-IT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Il presente modello può essere pubblicato sul sito dell'ente locale nella sezione Amministrazione Trasparente per ottemperare gli obblighi di pubblicazione di cui all'art. 16, co. 3, D.Lgs 33/2013.</a:t>
          </a:r>
        </a:p>
        <a:p>
          <a:pPr algn="l" rtl="0">
            <a:defRPr sz="1000"/>
          </a:pPr>
          <a:r>
            <a:rPr lang="it-IT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Trattasi della pubblicazione trimestrale del tasso di assenza di tutti i dipendenti in servizio divisi per uffici dirigenziali.</a:t>
          </a:r>
        </a:p>
        <a:p>
          <a:pPr algn="l" rtl="0">
            <a:defRPr sz="1000"/>
          </a:pPr>
          <a:r>
            <a:rPr lang="it-IT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Ai fini del calcolo si può ancora procedere secondo le indicazioni fornite dal DFP nella circolare n. 5/2009 visto che l'art 16 (che ha introdotto l'obbligo a seguito della soppressione contestuale dell'art. 21, comma 1, L. n. 69/2009) nulla dispone se non nella periodicità della pubblicazione (trimestrale e non mensile).</a:t>
          </a:r>
        </a:p>
        <a:p>
          <a:pPr algn="l" rtl="0">
            <a:defRPr sz="1000"/>
          </a:pPr>
          <a:r>
            <a:rPr lang="it-IT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Va considerato tutto il personale in servizio e la rilevazione è percentuale. Tramite essa si deve desumere anche il tasso di presenza.</a:t>
          </a:r>
        </a:p>
        <a:p>
          <a:pPr algn="l" rtl="0">
            <a:defRPr sz="1000"/>
          </a:pPr>
          <a:r>
            <a:rPr lang="it-IT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Non è richiesta la suddivisione per tipologie di assenze ma nel computo vanno considerate tutte le categorie, salvo permessi retribuiti fruiti ad ore, ovvero i permessi personali soggetti a recupero, a meno che non integrino un'assenza di una intera giornata lavorativa.</a:t>
          </a:r>
        </a:p>
        <a:p>
          <a:pPr algn="l" rtl="0">
            <a:defRPr sz="1000"/>
          </a:pPr>
          <a:r>
            <a:rPr lang="it-IT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Il file proposto contiene la rilevazione di un trimestre, ogni foglio rappresenta un mese del trimestre.</a:t>
          </a:r>
        </a:p>
        <a:p>
          <a:pPr algn="l" rtl="0">
            <a:defRPr sz="1000"/>
          </a:pPr>
          <a:r>
            <a:rPr lang="it-IT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A titolo esemplificativo abbiamo messo i primi tre mesi del 2019. Abbiamo inserito dei valori solo per mostrare il calcolo effettuato delle assenze.</a:t>
          </a:r>
        </a:p>
        <a:p>
          <a:pPr algn="l" rtl="0">
            <a:defRPr sz="1000"/>
          </a:pPr>
          <a:r>
            <a:rPr lang="it-IT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Non scrivere nei record/celle grigie ma solo in quelle di colore verdeo, ovvero relative alle colonne Ufficio dell'ente, numero dipendenti, giorni lavorativi e giorni di assenza. </a:t>
          </a:r>
          <a:endParaRPr lang="it-IT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it-IT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285750</xdr:colOff>
      <xdr:row>4</xdr:row>
      <xdr:rowOff>190500</xdr:rowOff>
    </xdr:from>
    <xdr:to>
      <xdr:col>17</xdr:col>
      <xdr:colOff>19050</xdr:colOff>
      <xdr:row>21</xdr:row>
      <xdr:rowOff>19050</xdr:rowOff>
    </xdr:to>
    <xdr:sp macro="" textlink="">
      <xdr:nvSpPr>
        <xdr:cNvPr id="4097" name="Rectangle 1"/>
        <xdr:cNvSpPr>
          <a:spLocks noChangeArrowheads="1"/>
        </xdr:cNvSpPr>
      </xdr:nvSpPr>
      <xdr:spPr bwMode="auto">
        <a:xfrm>
          <a:off x="8943975" y="2114550"/>
          <a:ext cx="5829300" cy="41529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it-IT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Il presente modello può essere pubblicato sul sito dell'ente locale nella sezione Amministrazione Trasparente per ottemperare gli obblighi di pubblicazione di cui all'art. 16, co. 3, D.Lgs 33/2013.</a:t>
          </a:r>
        </a:p>
        <a:p>
          <a:pPr algn="l" rtl="0">
            <a:defRPr sz="1000"/>
          </a:pPr>
          <a:r>
            <a:rPr lang="it-IT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Trattasi della pubblicazione trimestrale del tasso di assenza di tutti i dipendenti in servizio divisi per uffici dirigenziali.</a:t>
          </a:r>
        </a:p>
        <a:p>
          <a:pPr algn="l" rtl="0">
            <a:defRPr sz="1000"/>
          </a:pPr>
          <a:r>
            <a:rPr lang="it-IT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Ai fini del calcolo si può ancora procedere secondo le indicazioni fornite dal DFP nella circolare n. 5/2009 visto che l'art 16 (che ha introdotto l'obbligo a seguito della soppressione contestuale dell'art. 21, comma 1, L. n. 69/2009) nulla dispone se non nella periodicità della pubblicazione (trimestrale e non mensile).</a:t>
          </a:r>
        </a:p>
        <a:p>
          <a:pPr algn="l" rtl="0">
            <a:defRPr sz="1000"/>
          </a:pPr>
          <a:r>
            <a:rPr lang="it-IT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Va considerato tutto il personale in servizio e la rilevazione è percentuale. Tramite essa si deve desumere anche il tasso di presenza.</a:t>
          </a:r>
        </a:p>
        <a:p>
          <a:pPr algn="l" rtl="0">
            <a:defRPr sz="1000"/>
          </a:pPr>
          <a:r>
            <a:rPr lang="it-IT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Non è richiesta la suddivisione per tipologie di assenze ma nel computo vanno considerate tutte le categorie, salvo permessi retribuiti fruiti ad ore, ovvero i permessi personali soggetti a recupero, a meno che non integrino un'assenza di una intera giornata lavorativa.</a:t>
          </a:r>
        </a:p>
        <a:p>
          <a:pPr algn="l" rtl="0">
            <a:defRPr sz="1000"/>
          </a:pPr>
          <a:r>
            <a:rPr lang="it-IT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Il file proposto contiene la rilevazione di un trimestre, ogni foglio rappresenta un mese del trimestre.</a:t>
          </a:r>
        </a:p>
        <a:p>
          <a:pPr algn="l" rtl="0">
            <a:defRPr sz="1000"/>
          </a:pPr>
          <a:r>
            <a:rPr lang="it-IT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A titolo esemplificativo abbiamo messo i primi tre mesi del 2019. Abbiamo inserito dei valori solo per mostrare il calcolo effettuato delle assenze.</a:t>
          </a:r>
        </a:p>
        <a:p>
          <a:pPr algn="l" rtl="0">
            <a:defRPr sz="1000"/>
          </a:pPr>
          <a:r>
            <a:rPr lang="it-IT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Non scrivere nei record/celle grigie ma solo in quelle di colore verde relativi alle colonne Ufficio dell'ente, numero dipendenti, giorni lavorativi e giorni di assenza. </a:t>
          </a:r>
          <a:endParaRPr lang="it-IT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it-IT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4"/>
  <sheetViews>
    <sheetView topLeftCell="A6" workbookViewId="0">
      <selection activeCell="C6" sqref="C6"/>
    </sheetView>
  </sheetViews>
  <sheetFormatPr defaultRowHeight="12.75"/>
  <cols>
    <col min="1" max="1" width="27.42578125" customWidth="1"/>
    <col min="2" max="2" width="17.5703125" customWidth="1"/>
    <col min="3" max="4" width="16.7109375" customWidth="1"/>
    <col min="5" max="5" width="16.7109375" style="9" customWidth="1"/>
    <col min="6" max="6" width="16.7109375" customWidth="1"/>
    <col min="7" max="7" width="18" style="9" customWidth="1"/>
  </cols>
  <sheetData>
    <row r="1" spans="1:13" ht="42" customHeight="1">
      <c r="A1" s="27" t="s">
        <v>9</v>
      </c>
      <c r="B1" s="28"/>
      <c r="C1" s="29"/>
      <c r="D1" s="29"/>
      <c r="E1" s="29"/>
      <c r="F1" s="29"/>
      <c r="G1" s="30"/>
    </row>
    <row r="2" spans="1:13" ht="25.5" customHeight="1">
      <c r="A2" s="31" t="s">
        <v>6</v>
      </c>
      <c r="B2" s="32"/>
      <c r="C2" s="32"/>
      <c r="D2" s="32"/>
      <c r="E2" s="32"/>
      <c r="F2" s="32"/>
      <c r="G2" s="33"/>
    </row>
    <row r="3" spans="1:13" ht="42" customHeight="1">
      <c r="A3" s="34" t="s">
        <v>27</v>
      </c>
      <c r="B3" s="35"/>
      <c r="C3" s="36"/>
      <c r="D3" s="36"/>
      <c r="E3" s="36"/>
      <c r="F3" s="36"/>
      <c r="G3" s="37"/>
    </row>
    <row r="4" spans="1:13" ht="42" customHeight="1">
      <c r="A4" s="34" t="s">
        <v>12</v>
      </c>
      <c r="B4" s="35"/>
      <c r="C4" s="36"/>
      <c r="D4" s="36"/>
      <c r="E4" s="36"/>
      <c r="F4" s="36"/>
      <c r="G4" s="37"/>
    </row>
    <row r="5" spans="1:13" ht="57.75" customHeight="1">
      <c r="A5" s="1" t="s">
        <v>4</v>
      </c>
      <c r="B5" s="12" t="s">
        <v>5</v>
      </c>
      <c r="C5" s="2" t="s">
        <v>0</v>
      </c>
      <c r="D5" s="2" t="s">
        <v>1</v>
      </c>
      <c r="E5" s="13" t="s">
        <v>7</v>
      </c>
      <c r="F5" s="2" t="s">
        <v>2</v>
      </c>
      <c r="G5" s="13" t="s">
        <v>8</v>
      </c>
    </row>
    <row r="6" spans="1:13" ht="21.95" customHeight="1">
      <c r="A6" s="22" t="s">
        <v>10</v>
      </c>
      <c r="B6" s="26">
        <v>3</v>
      </c>
      <c r="C6" s="23">
        <f>48+9</f>
        <v>57</v>
      </c>
      <c r="D6" s="23">
        <f>0+6+22</f>
        <v>28</v>
      </c>
      <c r="E6" s="17">
        <f>IF(C6="","",D6/C6)</f>
        <v>0.49122807017543857</v>
      </c>
      <c r="F6" s="18">
        <f t="shared" ref="F6:F21" si="0">C6-D6</f>
        <v>29</v>
      </c>
      <c r="G6" s="19">
        <f>IF(C6="","",F6/C6)</f>
        <v>0.50877192982456143</v>
      </c>
      <c r="I6" s="6"/>
      <c r="J6" s="8"/>
      <c r="K6" s="7"/>
      <c r="L6" s="6"/>
      <c r="M6" s="7"/>
    </row>
    <row r="7" spans="1:13" ht="21.95" customHeight="1">
      <c r="A7" s="24" t="s">
        <v>11</v>
      </c>
      <c r="B7" s="26">
        <v>3</v>
      </c>
      <c r="C7" s="23">
        <f>22*3</f>
        <v>66</v>
      </c>
      <c r="D7" s="23">
        <f>4+6+1</f>
        <v>11</v>
      </c>
      <c r="E7" s="17">
        <f t="shared" ref="E7:E21" si="1">IF(C7="","",D7/C7)</f>
        <v>0.16666666666666666</v>
      </c>
      <c r="F7" s="18">
        <f t="shared" si="0"/>
        <v>55</v>
      </c>
      <c r="G7" s="19">
        <f t="shared" ref="G7:G21" si="2">IF(C7="","",F7/C7)</f>
        <v>0.83333333333333337</v>
      </c>
      <c r="I7" s="6"/>
      <c r="J7" s="8"/>
      <c r="K7" s="7"/>
      <c r="L7" s="6"/>
      <c r="M7" s="7"/>
    </row>
    <row r="8" spans="1:13" ht="21.95" customHeight="1">
      <c r="A8" s="24" t="s">
        <v>13</v>
      </c>
      <c r="B8" s="26">
        <v>1</v>
      </c>
      <c r="C8" s="23">
        <v>22</v>
      </c>
      <c r="D8" s="23">
        <v>4</v>
      </c>
      <c r="E8" s="17">
        <f t="shared" si="1"/>
        <v>0.18181818181818182</v>
      </c>
      <c r="F8" s="18">
        <f t="shared" si="0"/>
        <v>18</v>
      </c>
      <c r="G8" s="19">
        <f t="shared" si="2"/>
        <v>0.81818181818181823</v>
      </c>
      <c r="I8" s="6"/>
      <c r="J8" s="8"/>
      <c r="K8" s="7"/>
      <c r="L8" s="6"/>
      <c r="M8" s="7"/>
    </row>
    <row r="9" spans="1:13" ht="21.95" customHeight="1">
      <c r="A9" s="24" t="s">
        <v>14</v>
      </c>
      <c r="B9" s="26">
        <v>1</v>
      </c>
      <c r="C9" s="23">
        <v>22</v>
      </c>
      <c r="D9" s="23">
        <v>0</v>
      </c>
      <c r="E9" s="17">
        <f t="shared" si="1"/>
        <v>0</v>
      </c>
      <c r="F9" s="18">
        <f t="shared" si="0"/>
        <v>22</v>
      </c>
      <c r="G9" s="19">
        <f t="shared" si="2"/>
        <v>1</v>
      </c>
      <c r="I9" s="6"/>
      <c r="J9" s="8"/>
      <c r="K9" s="7"/>
      <c r="L9" s="6"/>
      <c r="M9" s="7"/>
    </row>
    <row r="10" spans="1:13" ht="21.95" customHeight="1">
      <c r="A10" s="22" t="s">
        <v>15</v>
      </c>
      <c r="B10" s="26">
        <v>1</v>
      </c>
      <c r="C10" s="23">
        <f>22*1</f>
        <v>22</v>
      </c>
      <c r="D10" s="23">
        <v>5</v>
      </c>
      <c r="E10" s="17">
        <f t="shared" si="1"/>
        <v>0.22727272727272727</v>
      </c>
      <c r="F10" s="18">
        <f t="shared" si="0"/>
        <v>17</v>
      </c>
      <c r="G10" s="19">
        <f t="shared" si="2"/>
        <v>0.77272727272727271</v>
      </c>
      <c r="I10" s="6"/>
      <c r="J10" s="8"/>
      <c r="K10" s="7"/>
      <c r="L10" s="6"/>
      <c r="M10" s="7"/>
    </row>
    <row r="11" spans="1:13" ht="21.95" customHeight="1">
      <c r="A11" s="22" t="s">
        <v>16</v>
      </c>
      <c r="B11" s="26">
        <v>4</v>
      </c>
      <c r="C11" s="23">
        <f>22*4</f>
        <v>88</v>
      </c>
      <c r="D11" s="23">
        <f>4+5+12+6</f>
        <v>27</v>
      </c>
      <c r="E11" s="17">
        <f t="shared" si="1"/>
        <v>0.30681818181818182</v>
      </c>
      <c r="F11" s="18">
        <f t="shared" si="0"/>
        <v>61</v>
      </c>
      <c r="G11" s="19">
        <f t="shared" si="2"/>
        <v>0.69318181818181823</v>
      </c>
      <c r="I11" s="6"/>
      <c r="J11" s="8"/>
      <c r="K11" s="7"/>
      <c r="L11" s="6"/>
      <c r="M11" s="7"/>
    </row>
    <row r="12" spans="1:13" ht="21.95" customHeight="1">
      <c r="A12" s="22" t="s">
        <v>17</v>
      </c>
      <c r="B12" s="26">
        <v>1</v>
      </c>
      <c r="C12" s="23">
        <v>22</v>
      </c>
      <c r="D12" s="23">
        <v>6</v>
      </c>
      <c r="E12" s="17">
        <f t="shared" si="1"/>
        <v>0.27272727272727271</v>
      </c>
      <c r="F12" s="18">
        <f t="shared" si="0"/>
        <v>16</v>
      </c>
      <c r="G12" s="19">
        <f t="shared" si="2"/>
        <v>0.72727272727272729</v>
      </c>
      <c r="I12" s="6"/>
      <c r="J12" s="8"/>
      <c r="K12" s="7"/>
      <c r="L12" s="6"/>
      <c r="M12" s="7"/>
    </row>
    <row r="13" spans="1:13" ht="21.95" customHeight="1">
      <c r="A13" s="22" t="s">
        <v>18</v>
      </c>
      <c r="B13" s="26">
        <v>3</v>
      </c>
      <c r="C13" s="23">
        <f>48+9</f>
        <v>57</v>
      </c>
      <c r="D13" s="23">
        <f>3+0+4</f>
        <v>7</v>
      </c>
      <c r="E13" s="17">
        <f t="shared" si="1"/>
        <v>0.12280701754385964</v>
      </c>
      <c r="F13" s="18">
        <f t="shared" si="0"/>
        <v>50</v>
      </c>
      <c r="G13" s="19">
        <f t="shared" si="2"/>
        <v>0.8771929824561403</v>
      </c>
      <c r="I13" s="6"/>
      <c r="J13" s="8"/>
      <c r="K13" s="7"/>
      <c r="L13" s="6"/>
      <c r="M13" s="7"/>
    </row>
    <row r="14" spans="1:13" ht="21.95" customHeight="1">
      <c r="A14" s="22" t="s">
        <v>19</v>
      </c>
      <c r="B14" s="26">
        <v>1</v>
      </c>
      <c r="C14" s="23">
        <v>22</v>
      </c>
      <c r="D14" s="23">
        <v>6</v>
      </c>
      <c r="E14" s="17">
        <f t="shared" si="1"/>
        <v>0.27272727272727271</v>
      </c>
      <c r="F14" s="18">
        <f t="shared" si="0"/>
        <v>16</v>
      </c>
      <c r="G14" s="19">
        <f t="shared" si="2"/>
        <v>0.72727272727272729</v>
      </c>
      <c r="I14" s="6"/>
      <c r="J14" s="8"/>
      <c r="K14" s="7"/>
      <c r="L14" s="6"/>
      <c r="M14" s="7"/>
    </row>
    <row r="15" spans="1:13" ht="21.95" customHeight="1">
      <c r="A15" s="22" t="s">
        <v>20</v>
      </c>
      <c r="B15" s="26">
        <v>4</v>
      </c>
      <c r="C15" s="23">
        <f>66+13</f>
        <v>79</v>
      </c>
      <c r="D15" s="23">
        <f>4+2+5+1</f>
        <v>12</v>
      </c>
      <c r="E15" s="17">
        <f t="shared" si="1"/>
        <v>0.15189873417721519</v>
      </c>
      <c r="F15" s="18">
        <f t="shared" si="0"/>
        <v>67</v>
      </c>
      <c r="G15" s="19">
        <f t="shared" si="2"/>
        <v>0.84810126582278478</v>
      </c>
      <c r="I15" s="6"/>
      <c r="J15" s="8"/>
      <c r="K15" s="7"/>
      <c r="L15" s="6"/>
      <c r="M15" s="7"/>
    </row>
    <row r="16" spans="1:13" ht="21.95" customHeight="1">
      <c r="A16" s="22" t="s">
        <v>21</v>
      </c>
      <c r="B16" s="26">
        <v>4</v>
      </c>
      <c r="C16" s="23">
        <f>66+13</f>
        <v>79</v>
      </c>
      <c r="D16" s="23">
        <f>6+6+0+22</f>
        <v>34</v>
      </c>
      <c r="E16" s="17">
        <f t="shared" si="1"/>
        <v>0.43037974683544306</v>
      </c>
      <c r="F16" s="18">
        <f t="shared" si="0"/>
        <v>45</v>
      </c>
      <c r="G16" s="19">
        <f t="shared" si="2"/>
        <v>0.569620253164557</v>
      </c>
      <c r="I16" s="6"/>
      <c r="J16" s="8"/>
      <c r="K16" s="7"/>
      <c r="L16" s="6"/>
      <c r="M16" s="7"/>
    </row>
    <row r="17" spans="1:13" ht="21.95" customHeight="1">
      <c r="A17" s="22" t="s">
        <v>22</v>
      </c>
      <c r="B17" s="26">
        <v>4</v>
      </c>
      <c r="C17" s="23">
        <f>22*4</f>
        <v>88</v>
      </c>
      <c r="D17" s="23">
        <v>1</v>
      </c>
      <c r="E17" s="17">
        <f>IF(C17="","",D17/C17)</f>
        <v>1.1363636363636364E-2</v>
      </c>
      <c r="F17" s="18">
        <f t="shared" si="0"/>
        <v>87</v>
      </c>
      <c r="G17" s="19">
        <f t="shared" si="2"/>
        <v>0.98863636363636365</v>
      </c>
      <c r="I17" s="6"/>
      <c r="J17" s="8"/>
      <c r="K17" s="7"/>
      <c r="L17" s="6"/>
      <c r="M17" s="7"/>
    </row>
    <row r="18" spans="1:13" ht="21.95" customHeight="1">
      <c r="A18" s="22" t="s">
        <v>23</v>
      </c>
      <c r="B18" s="26">
        <v>1</v>
      </c>
      <c r="C18" s="23">
        <v>8</v>
      </c>
      <c r="D18" s="23">
        <v>1</v>
      </c>
      <c r="E18" s="17">
        <f>IF(C18="","",D18/C18)</f>
        <v>0.125</v>
      </c>
      <c r="F18" s="18">
        <f t="shared" si="0"/>
        <v>7</v>
      </c>
      <c r="G18" s="19">
        <f t="shared" si="2"/>
        <v>0.875</v>
      </c>
      <c r="I18" s="6"/>
      <c r="J18" s="8"/>
      <c r="K18" s="7"/>
      <c r="L18" s="6"/>
      <c r="M18" s="7"/>
    </row>
    <row r="19" spans="1:13" ht="21.95" customHeight="1">
      <c r="A19" s="22" t="s">
        <v>24</v>
      </c>
      <c r="B19" s="26">
        <v>1</v>
      </c>
      <c r="C19" s="23">
        <v>22</v>
      </c>
      <c r="D19" s="23">
        <v>8</v>
      </c>
      <c r="E19" s="17">
        <f>IF(C19="","",D19/C19)</f>
        <v>0.36363636363636365</v>
      </c>
      <c r="F19" s="18">
        <f t="shared" si="0"/>
        <v>14</v>
      </c>
      <c r="G19" s="19">
        <f t="shared" si="2"/>
        <v>0.63636363636363635</v>
      </c>
      <c r="I19" s="6"/>
      <c r="J19" s="8"/>
      <c r="K19" s="7"/>
      <c r="L19" s="6"/>
      <c r="M19" s="7"/>
    </row>
    <row r="20" spans="1:13" ht="21.95" customHeight="1">
      <c r="A20" s="22"/>
      <c r="B20" s="22"/>
      <c r="C20" s="23"/>
      <c r="D20" s="23"/>
      <c r="E20" s="17" t="str">
        <f>IF(C20="","",D20/C20)</f>
        <v/>
      </c>
      <c r="F20" s="18">
        <f t="shared" si="0"/>
        <v>0</v>
      </c>
      <c r="G20" s="19" t="str">
        <f t="shared" si="2"/>
        <v/>
      </c>
      <c r="I20" s="6"/>
      <c r="J20" s="8"/>
      <c r="K20" s="7"/>
      <c r="L20" s="6"/>
      <c r="M20" s="7"/>
    </row>
    <row r="21" spans="1:13" s="11" customFormat="1" ht="21.95" customHeight="1">
      <c r="A21" s="20" t="s">
        <v>3</v>
      </c>
      <c r="B21" s="21">
        <f>+(B6+B7+B8+B9+B10+B11+B12+B13+B14+B15+B16+B17+B18+B19)</f>
        <v>32</v>
      </c>
      <c r="C21" s="21">
        <f>SUM(C6:C20)</f>
        <v>654</v>
      </c>
      <c r="D21" s="21">
        <f>SUM(D6:D20)</f>
        <v>150</v>
      </c>
      <c r="E21" s="17">
        <f t="shared" si="1"/>
        <v>0.22935779816513763</v>
      </c>
      <c r="F21" s="18">
        <f t="shared" si="0"/>
        <v>504</v>
      </c>
      <c r="G21" s="19">
        <f t="shared" si="2"/>
        <v>0.77064220183486243</v>
      </c>
    </row>
    <row r="22" spans="1:13" ht="15">
      <c r="A22" s="4"/>
      <c r="B22" s="4"/>
      <c r="C22" s="10"/>
      <c r="D22" s="10"/>
      <c r="E22" s="14"/>
      <c r="F22" s="10"/>
      <c r="G22" s="14"/>
    </row>
    <row r="23" spans="1:13" ht="15">
      <c r="A23" s="4"/>
      <c r="B23" s="4"/>
      <c r="C23" s="3"/>
      <c r="D23" s="3"/>
      <c r="E23" s="15"/>
      <c r="F23" s="3"/>
      <c r="G23" s="15"/>
    </row>
    <row r="24" spans="1:13" ht="15">
      <c r="A24" s="4"/>
      <c r="B24" s="4"/>
      <c r="C24" s="3"/>
      <c r="D24" s="3"/>
      <c r="E24" s="15"/>
      <c r="F24" s="3"/>
      <c r="G24" s="15"/>
    </row>
    <row r="25" spans="1:13" ht="15">
      <c r="A25" s="4"/>
      <c r="B25" s="4"/>
      <c r="C25" s="3"/>
      <c r="D25" s="3"/>
      <c r="E25" s="15"/>
      <c r="F25" s="3"/>
      <c r="G25" s="15"/>
    </row>
    <row r="26" spans="1:13" ht="15">
      <c r="A26" s="4"/>
      <c r="B26" s="4"/>
      <c r="C26" s="3"/>
      <c r="D26" s="3"/>
      <c r="E26" s="15"/>
      <c r="F26" s="3"/>
      <c r="G26" s="15"/>
    </row>
    <row r="27" spans="1:13" ht="15">
      <c r="A27" s="4"/>
      <c r="B27" s="4"/>
      <c r="C27" s="3"/>
      <c r="D27" s="3"/>
      <c r="E27" s="15"/>
      <c r="F27" s="3"/>
      <c r="G27" s="15"/>
    </row>
    <row r="28" spans="1:13" ht="15">
      <c r="A28" s="4"/>
      <c r="B28" s="4"/>
      <c r="C28" s="3"/>
      <c r="D28" s="3"/>
      <c r="E28" s="15"/>
      <c r="F28" s="3"/>
      <c r="G28" s="15"/>
    </row>
    <row r="29" spans="1:13" ht="15">
      <c r="A29" s="4"/>
      <c r="B29" s="4"/>
      <c r="C29" s="3"/>
      <c r="D29" s="3"/>
      <c r="E29" s="15"/>
      <c r="F29" s="3"/>
      <c r="G29" s="15"/>
    </row>
    <row r="30" spans="1:13" ht="15">
      <c r="A30" s="4"/>
      <c r="B30" s="4"/>
      <c r="C30" s="3"/>
      <c r="D30" s="3"/>
      <c r="E30" s="15"/>
      <c r="F30" s="3"/>
      <c r="G30" s="15"/>
    </row>
    <row r="31" spans="1:13" ht="15">
      <c r="A31" s="4"/>
      <c r="B31" s="4"/>
      <c r="C31" s="3"/>
      <c r="D31" s="3"/>
      <c r="E31" s="15"/>
      <c r="F31" s="3"/>
      <c r="G31" s="15"/>
    </row>
    <row r="32" spans="1:13" ht="15">
      <c r="A32" s="4"/>
      <c r="B32" s="4"/>
      <c r="C32" s="3"/>
      <c r="D32" s="3"/>
      <c r="E32" s="15"/>
      <c r="F32" s="3"/>
      <c r="G32" s="15"/>
    </row>
    <row r="33" spans="1:7" ht="15">
      <c r="A33" s="4"/>
      <c r="B33" s="4"/>
      <c r="C33" s="3"/>
      <c r="D33" s="3"/>
      <c r="E33" s="15"/>
      <c r="F33" s="3"/>
      <c r="G33" s="15"/>
    </row>
    <row r="34" spans="1:7">
      <c r="C34" s="5"/>
      <c r="D34" s="5"/>
      <c r="E34" s="16"/>
      <c r="F34" s="5"/>
      <c r="G34" s="16"/>
    </row>
  </sheetData>
  <mergeCells count="4">
    <mergeCell ref="A1:G1"/>
    <mergeCell ref="A2:G2"/>
    <mergeCell ref="A3:G3"/>
    <mergeCell ref="A4:G4"/>
  </mergeCells>
  <pageMargins left="0.35433070866141736" right="0.35433070866141736" top="0.98425196850393704" bottom="0.98425196850393704" header="0.51181102362204722" footer="0.51181102362204722"/>
  <pageSetup orientation="landscape" horizontalDpi="300" verticalDpi="3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34"/>
  <sheetViews>
    <sheetView topLeftCell="A11" workbookViewId="0">
      <selection activeCell="D6" sqref="D6"/>
    </sheetView>
  </sheetViews>
  <sheetFormatPr defaultRowHeight="12.75"/>
  <cols>
    <col min="1" max="1" width="27.42578125" customWidth="1"/>
    <col min="2" max="2" width="17.5703125" customWidth="1"/>
    <col min="3" max="4" width="16.7109375" customWidth="1"/>
    <col min="5" max="5" width="16.7109375" style="9" customWidth="1"/>
    <col min="6" max="6" width="16.7109375" customWidth="1"/>
    <col min="7" max="7" width="18" style="9" customWidth="1"/>
  </cols>
  <sheetData>
    <row r="1" spans="1:13" ht="42" customHeight="1">
      <c r="A1" s="27" t="s">
        <v>9</v>
      </c>
      <c r="B1" s="28"/>
      <c r="C1" s="29"/>
      <c r="D1" s="29"/>
      <c r="E1" s="29"/>
      <c r="F1" s="29"/>
      <c r="G1" s="30"/>
    </row>
    <row r="2" spans="1:13" ht="25.5" customHeight="1">
      <c r="A2" s="31" t="s">
        <v>6</v>
      </c>
      <c r="B2" s="32"/>
      <c r="C2" s="32"/>
      <c r="D2" s="32"/>
      <c r="E2" s="32"/>
      <c r="F2" s="32"/>
      <c r="G2" s="33"/>
    </row>
    <row r="3" spans="1:13" ht="42" customHeight="1">
      <c r="A3" s="34" t="s">
        <v>36</v>
      </c>
      <c r="B3" s="35"/>
      <c r="C3" s="36"/>
      <c r="D3" s="36"/>
      <c r="E3" s="36"/>
      <c r="F3" s="36"/>
      <c r="G3" s="37"/>
    </row>
    <row r="4" spans="1:13" ht="42" customHeight="1">
      <c r="A4" s="34" t="s">
        <v>37</v>
      </c>
      <c r="B4" s="35"/>
      <c r="C4" s="36"/>
      <c r="D4" s="36"/>
      <c r="E4" s="36"/>
      <c r="F4" s="36"/>
      <c r="G4" s="37"/>
    </row>
    <row r="5" spans="1:13" ht="57.75" customHeight="1">
      <c r="A5" s="1" t="s">
        <v>4</v>
      </c>
      <c r="B5" s="12" t="s">
        <v>5</v>
      </c>
      <c r="C5" s="2" t="s">
        <v>0</v>
      </c>
      <c r="D5" s="2" t="s">
        <v>1</v>
      </c>
      <c r="E5" s="13" t="s">
        <v>7</v>
      </c>
      <c r="F5" s="2" t="s">
        <v>2</v>
      </c>
      <c r="G5" s="13" t="s">
        <v>8</v>
      </c>
    </row>
    <row r="6" spans="1:13" ht="21.95" customHeight="1">
      <c r="A6" s="22" t="s">
        <v>10</v>
      </c>
      <c r="B6" s="26">
        <v>3</v>
      </c>
      <c r="C6" s="23">
        <f>48+9</f>
        <v>57</v>
      </c>
      <c r="D6" s="23"/>
      <c r="E6" s="17">
        <f>IF(C6="","",D6/C6)</f>
        <v>0</v>
      </c>
      <c r="F6" s="18">
        <f t="shared" ref="F6:F21" si="0">C6-D6</f>
        <v>57</v>
      </c>
      <c r="G6" s="19">
        <f>IF(C6="","",F6/C6)</f>
        <v>1</v>
      </c>
      <c r="I6" s="6"/>
      <c r="J6" s="8"/>
      <c r="K6" s="7"/>
      <c r="L6" s="6"/>
      <c r="M6" s="7"/>
    </row>
    <row r="7" spans="1:13" ht="21.95" customHeight="1">
      <c r="A7" s="24" t="s">
        <v>11</v>
      </c>
      <c r="B7" s="26">
        <v>3</v>
      </c>
      <c r="C7" s="23">
        <f>22*3</f>
        <v>66</v>
      </c>
      <c r="D7" s="23"/>
      <c r="E7" s="17">
        <f t="shared" ref="E7:E21" si="1">IF(C7="","",D7/C7)</f>
        <v>0</v>
      </c>
      <c r="F7" s="18">
        <f t="shared" si="0"/>
        <v>66</v>
      </c>
      <c r="G7" s="19">
        <f t="shared" ref="G7:G21" si="2">IF(C7="","",F7/C7)</f>
        <v>1</v>
      </c>
      <c r="I7" s="6"/>
      <c r="J7" s="8"/>
      <c r="K7" s="7"/>
      <c r="L7" s="6"/>
      <c r="M7" s="7"/>
    </row>
    <row r="8" spans="1:13" ht="21.95" customHeight="1">
      <c r="A8" s="24" t="s">
        <v>13</v>
      </c>
      <c r="B8" s="26">
        <v>1</v>
      </c>
      <c r="C8" s="23">
        <v>22</v>
      </c>
      <c r="D8" s="23"/>
      <c r="E8" s="17">
        <f t="shared" si="1"/>
        <v>0</v>
      </c>
      <c r="F8" s="18">
        <f t="shared" si="0"/>
        <v>22</v>
      </c>
      <c r="G8" s="19">
        <f t="shared" si="2"/>
        <v>1</v>
      </c>
      <c r="I8" s="6"/>
      <c r="J8" s="8"/>
      <c r="K8" s="7"/>
      <c r="L8" s="6"/>
      <c r="M8" s="7"/>
    </row>
    <row r="9" spans="1:13" ht="21.95" customHeight="1">
      <c r="A9" s="24" t="s">
        <v>14</v>
      </c>
      <c r="B9" s="26">
        <v>1</v>
      </c>
      <c r="C9" s="23">
        <v>22</v>
      </c>
      <c r="D9" s="23"/>
      <c r="E9" s="17">
        <f t="shared" si="1"/>
        <v>0</v>
      </c>
      <c r="F9" s="18">
        <f t="shared" si="0"/>
        <v>22</v>
      </c>
      <c r="G9" s="19">
        <f t="shared" si="2"/>
        <v>1</v>
      </c>
      <c r="I9" s="6"/>
      <c r="J9" s="8"/>
      <c r="K9" s="7"/>
      <c r="L9" s="6"/>
      <c r="M9" s="7"/>
    </row>
    <row r="10" spans="1:13" ht="21.95" customHeight="1">
      <c r="A10" s="22" t="s">
        <v>15</v>
      </c>
      <c r="B10" s="26">
        <v>1</v>
      </c>
      <c r="C10" s="23">
        <f>22*1</f>
        <v>22</v>
      </c>
      <c r="D10" s="23"/>
      <c r="E10" s="17">
        <f t="shared" si="1"/>
        <v>0</v>
      </c>
      <c r="F10" s="18">
        <f t="shared" si="0"/>
        <v>22</v>
      </c>
      <c r="G10" s="19">
        <f t="shared" si="2"/>
        <v>1</v>
      </c>
      <c r="I10" s="6"/>
      <c r="J10" s="8"/>
      <c r="K10" s="7"/>
      <c r="L10" s="6"/>
      <c r="M10" s="7"/>
    </row>
    <row r="11" spans="1:13" ht="21.95" customHeight="1">
      <c r="A11" s="22" t="s">
        <v>16</v>
      </c>
      <c r="B11" s="26">
        <v>4</v>
      </c>
      <c r="C11" s="23">
        <f>22*4</f>
        <v>88</v>
      </c>
      <c r="D11" s="23"/>
      <c r="E11" s="17">
        <f t="shared" si="1"/>
        <v>0</v>
      </c>
      <c r="F11" s="18">
        <f t="shared" si="0"/>
        <v>88</v>
      </c>
      <c r="G11" s="19">
        <f t="shared" si="2"/>
        <v>1</v>
      </c>
      <c r="I11" s="6"/>
      <c r="J11" s="8"/>
      <c r="K11" s="7"/>
      <c r="L11" s="6"/>
      <c r="M11" s="7"/>
    </row>
    <row r="12" spans="1:13" ht="21.95" customHeight="1">
      <c r="A12" s="22" t="s">
        <v>17</v>
      </c>
      <c r="B12" s="26">
        <v>1</v>
      </c>
      <c r="C12" s="23">
        <v>22</v>
      </c>
      <c r="D12" s="23"/>
      <c r="E12" s="17">
        <f t="shared" si="1"/>
        <v>0</v>
      </c>
      <c r="F12" s="18">
        <f t="shared" si="0"/>
        <v>22</v>
      </c>
      <c r="G12" s="19">
        <f t="shared" si="2"/>
        <v>1</v>
      </c>
      <c r="I12" s="6"/>
      <c r="J12" s="8"/>
      <c r="K12" s="7"/>
      <c r="L12" s="6"/>
      <c r="M12" s="7"/>
    </row>
    <row r="13" spans="1:13" ht="21.95" customHeight="1">
      <c r="A13" s="22" t="s">
        <v>18</v>
      </c>
      <c r="B13" s="26">
        <v>3</v>
      </c>
      <c r="C13" s="23">
        <f>48+9</f>
        <v>57</v>
      </c>
      <c r="D13" s="23"/>
      <c r="E13" s="17">
        <f t="shared" si="1"/>
        <v>0</v>
      </c>
      <c r="F13" s="18">
        <f t="shared" si="0"/>
        <v>57</v>
      </c>
      <c r="G13" s="19">
        <f t="shared" si="2"/>
        <v>1</v>
      </c>
      <c r="I13" s="6"/>
      <c r="J13" s="8"/>
      <c r="K13" s="7"/>
      <c r="L13" s="6"/>
      <c r="M13" s="7"/>
    </row>
    <row r="14" spans="1:13" ht="21.95" customHeight="1">
      <c r="A14" s="22" t="s">
        <v>19</v>
      </c>
      <c r="B14" s="26">
        <v>1</v>
      </c>
      <c r="C14" s="23">
        <v>22</v>
      </c>
      <c r="D14" s="23"/>
      <c r="E14" s="17">
        <f t="shared" si="1"/>
        <v>0</v>
      </c>
      <c r="F14" s="18">
        <f t="shared" si="0"/>
        <v>22</v>
      </c>
      <c r="G14" s="19">
        <f t="shared" si="2"/>
        <v>1</v>
      </c>
      <c r="I14" s="6"/>
      <c r="J14" s="8"/>
      <c r="K14" s="7"/>
      <c r="L14" s="6"/>
      <c r="M14" s="7"/>
    </row>
    <row r="15" spans="1:13" ht="21.95" customHeight="1">
      <c r="A15" s="22" t="s">
        <v>20</v>
      </c>
      <c r="B15" s="26">
        <v>4</v>
      </c>
      <c r="C15" s="23">
        <f>66+13</f>
        <v>79</v>
      </c>
      <c r="D15" s="23"/>
      <c r="E15" s="17">
        <f t="shared" si="1"/>
        <v>0</v>
      </c>
      <c r="F15" s="18">
        <f t="shared" si="0"/>
        <v>79</v>
      </c>
      <c r="G15" s="19">
        <f t="shared" si="2"/>
        <v>1</v>
      </c>
      <c r="I15" s="6"/>
      <c r="J15" s="8"/>
      <c r="K15" s="7"/>
      <c r="L15" s="6"/>
      <c r="M15" s="7"/>
    </row>
    <row r="16" spans="1:13" ht="21.95" customHeight="1">
      <c r="A16" s="22" t="s">
        <v>21</v>
      </c>
      <c r="B16" s="26">
        <v>4</v>
      </c>
      <c r="C16" s="23">
        <f>66+13</f>
        <v>79</v>
      </c>
      <c r="D16" s="23"/>
      <c r="E16" s="17">
        <f t="shared" si="1"/>
        <v>0</v>
      </c>
      <c r="F16" s="18">
        <f t="shared" si="0"/>
        <v>79</v>
      </c>
      <c r="G16" s="19">
        <f t="shared" si="2"/>
        <v>1</v>
      </c>
      <c r="I16" s="6"/>
      <c r="J16" s="8"/>
      <c r="K16" s="7"/>
      <c r="L16" s="6"/>
      <c r="M16" s="7"/>
    </row>
    <row r="17" spans="1:13" ht="21.95" customHeight="1">
      <c r="A17" s="22" t="s">
        <v>22</v>
      </c>
      <c r="B17" s="26">
        <v>4</v>
      </c>
      <c r="C17" s="23">
        <f>22*4</f>
        <v>88</v>
      </c>
      <c r="D17" s="23"/>
      <c r="E17" s="17">
        <f>IF(C17="","",D17/C17)</f>
        <v>0</v>
      </c>
      <c r="F17" s="18">
        <f t="shared" si="0"/>
        <v>88</v>
      </c>
      <c r="G17" s="19">
        <f t="shared" si="2"/>
        <v>1</v>
      </c>
      <c r="I17" s="6"/>
      <c r="J17" s="8"/>
      <c r="K17" s="7"/>
      <c r="L17" s="6"/>
      <c r="M17" s="7"/>
    </row>
    <row r="18" spans="1:13" ht="21.95" customHeight="1">
      <c r="A18" s="22" t="s">
        <v>23</v>
      </c>
      <c r="B18" s="26">
        <v>1</v>
      </c>
      <c r="C18" s="23">
        <v>8</v>
      </c>
      <c r="D18" s="23"/>
      <c r="E18" s="17">
        <f>IF(C18="","",D18/C18)</f>
        <v>0</v>
      </c>
      <c r="F18" s="18">
        <f t="shared" si="0"/>
        <v>8</v>
      </c>
      <c r="G18" s="19">
        <f t="shared" si="2"/>
        <v>1</v>
      </c>
      <c r="I18" s="6"/>
      <c r="J18" s="8"/>
      <c r="K18" s="7"/>
      <c r="L18" s="6"/>
      <c r="M18" s="7"/>
    </row>
    <row r="19" spans="1:13" ht="21.95" customHeight="1">
      <c r="A19" s="22" t="s">
        <v>24</v>
      </c>
      <c r="B19" s="26">
        <v>1</v>
      </c>
      <c r="C19" s="23">
        <v>22</v>
      </c>
      <c r="D19" s="23"/>
      <c r="E19" s="17">
        <f>IF(C19="","",D19/C19)</f>
        <v>0</v>
      </c>
      <c r="F19" s="18">
        <f t="shared" si="0"/>
        <v>22</v>
      </c>
      <c r="G19" s="19">
        <f t="shared" si="2"/>
        <v>1</v>
      </c>
      <c r="I19" s="6"/>
      <c r="J19" s="8"/>
      <c r="K19" s="7"/>
      <c r="L19" s="6"/>
      <c r="M19" s="7"/>
    </row>
    <row r="20" spans="1:13" ht="21.95" customHeight="1">
      <c r="A20" s="22"/>
      <c r="B20" s="22"/>
      <c r="C20" s="23"/>
      <c r="D20" s="23"/>
      <c r="E20" s="17" t="str">
        <f>IF(C20="","",D20/C20)</f>
        <v/>
      </c>
      <c r="F20" s="18">
        <f t="shared" si="0"/>
        <v>0</v>
      </c>
      <c r="G20" s="19" t="str">
        <f t="shared" si="2"/>
        <v/>
      </c>
      <c r="I20" s="6"/>
      <c r="J20" s="8"/>
      <c r="K20" s="7"/>
      <c r="L20" s="6"/>
      <c r="M20" s="7"/>
    </row>
    <row r="21" spans="1:13" s="11" customFormat="1" ht="21.95" customHeight="1">
      <c r="A21" s="20" t="s">
        <v>3</v>
      </c>
      <c r="B21" s="21">
        <f>+(B6+B7+B8+B9+B10+B11+B12+B13+B14+B15+B16+B17+B18+B19)</f>
        <v>32</v>
      </c>
      <c r="C21" s="21">
        <f>SUM(C6:C20)</f>
        <v>654</v>
      </c>
      <c r="D21" s="21">
        <f>SUM(D6:D20)</f>
        <v>0</v>
      </c>
      <c r="E21" s="17">
        <f t="shared" si="1"/>
        <v>0</v>
      </c>
      <c r="F21" s="18">
        <f t="shared" si="0"/>
        <v>654</v>
      </c>
      <c r="G21" s="19">
        <f t="shared" si="2"/>
        <v>1</v>
      </c>
    </row>
    <row r="22" spans="1:13" ht="15">
      <c r="A22" s="4"/>
      <c r="B22" s="4"/>
      <c r="C22" s="10"/>
      <c r="D22" s="10"/>
      <c r="E22" s="14"/>
      <c r="F22" s="10"/>
      <c r="G22" s="14"/>
    </row>
    <row r="23" spans="1:13" ht="15">
      <c r="A23" s="4"/>
      <c r="B23" s="4"/>
      <c r="C23" s="3"/>
      <c r="D23" s="3"/>
      <c r="E23" s="15"/>
      <c r="F23" s="3"/>
      <c r="G23" s="15"/>
    </row>
    <row r="24" spans="1:13" ht="15">
      <c r="A24" s="4"/>
      <c r="B24" s="4"/>
      <c r="C24" s="3"/>
      <c r="D24" s="3"/>
      <c r="E24" s="15"/>
      <c r="F24" s="3"/>
      <c r="G24" s="15"/>
    </row>
    <row r="25" spans="1:13" ht="15">
      <c r="A25" s="4"/>
      <c r="B25" s="4"/>
      <c r="C25" s="3"/>
      <c r="D25" s="3"/>
      <c r="E25" s="15"/>
      <c r="F25" s="3"/>
      <c r="G25" s="15"/>
    </row>
    <row r="26" spans="1:13" ht="15">
      <c r="A26" s="4"/>
      <c r="B26" s="4"/>
      <c r="C26" s="3"/>
      <c r="D26" s="3"/>
      <c r="E26" s="15"/>
      <c r="F26" s="3"/>
      <c r="G26" s="15"/>
    </row>
    <row r="27" spans="1:13" ht="15">
      <c r="A27" s="4"/>
      <c r="B27" s="4"/>
      <c r="C27" s="3"/>
      <c r="D27" s="3"/>
      <c r="E27" s="15"/>
      <c r="F27" s="3"/>
      <c r="G27" s="15"/>
    </row>
    <row r="28" spans="1:13" ht="15">
      <c r="A28" s="4"/>
      <c r="B28" s="4"/>
      <c r="C28" s="3"/>
      <c r="D28" s="3"/>
      <c r="E28" s="15"/>
      <c r="F28" s="3"/>
      <c r="G28" s="15"/>
    </row>
    <row r="29" spans="1:13" ht="15">
      <c r="A29" s="4"/>
      <c r="B29" s="4"/>
      <c r="C29" s="3"/>
      <c r="D29" s="3"/>
      <c r="E29" s="15"/>
      <c r="F29" s="3"/>
      <c r="G29" s="15"/>
    </row>
    <row r="30" spans="1:13" ht="15">
      <c r="A30" s="4"/>
      <c r="B30" s="4"/>
      <c r="C30" s="3"/>
      <c r="D30" s="3"/>
      <c r="E30" s="15"/>
      <c r="F30" s="3"/>
      <c r="G30" s="15"/>
    </row>
    <row r="31" spans="1:13" ht="15">
      <c r="A31" s="4"/>
      <c r="B31" s="4"/>
      <c r="C31" s="3"/>
      <c r="D31" s="3"/>
      <c r="E31" s="15"/>
      <c r="F31" s="3"/>
      <c r="G31" s="15"/>
    </row>
    <row r="32" spans="1:13" ht="15">
      <c r="A32" s="4"/>
      <c r="B32" s="4"/>
      <c r="C32" s="3"/>
      <c r="D32" s="3"/>
      <c r="E32" s="15"/>
      <c r="F32" s="3"/>
      <c r="G32" s="15"/>
    </row>
    <row r="33" spans="1:7" ht="15">
      <c r="A33" s="4"/>
      <c r="B33" s="4"/>
      <c r="C33" s="3"/>
      <c r="D33" s="3"/>
      <c r="E33" s="15"/>
      <c r="F33" s="3"/>
      <c r="G33" s="15"/>
    </row>
    <row r="34" spans="1:7">
      <c r="C34" s="5"/>
      <c r="D34" s="5"/>
      <c r="E34" s="16"/>
      <c r="F34" s="5"/>
      <c r="G34" s="16"/>
    </row>
  </sheetData>
  <mergeCells count="4">
    <mergeCell ref="A1:G1"/>
    <mergeCell ref="A2:G2"/>
    <mergeCell ref="A3:G3"/>
    <mergeCell ref="A4:G4"/>
  </mergeCells>
  <pageMargins left="0.35433070866141736" right="0.35433070866141736" top="0.98425196850393704" bottom="0.98425196850393704" header="0.51181102362204722" footer="0.51181102362204722"/>
  <pageSetup orientation="landscape" horizontalDpi="300" verticalDpi="300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34"/>
  <sheetViews>
    <sheetView topLeftCell="A6" workbookViewId="0">
      <selection activeCell="D20" sqref="D20"/>
    </sheetView>
  </sheetViews>
  <sheetFormatPr defaultRowHeight="12.75"/>
  <cols>
    <col min="1" max="1" width="27.42578125" customWidth="1"/>
    <col min="2" max="2" width="17.5703125" customWidth="1"/>
    <col min="3" max="4" width="16.7109375" customWidth="1"/>
    <col min="5" max="5" width="16.7109375" style="9" customWidth="1"/>
    <col min="6" max="6" width="16.7109375" customWidth="1"/>
    <col min="7" max="7" width="18" style="9" customWidth="1"/>
  </cols>
  <sheetData>
    <row r="1" spans="1:13" ht="42" customHeight="1">
      <c r="A1" s="27" t="s">
        <v>9</v>
      </c>
      <c r="B1" s="28"/>
      <c r="C1" s="29"/>
      <c r="D1" s="29"/>
      <c r="E1" s="29"/>
      <c r="F1" s="29"/>
      <c r="G1" s="30"/>
    </row>
    <row r="2" spans="1:13" ht="25.5" customHeight="1">
      <c r="A2" s="31" t="s">
        <v>6</v>
      </c>
      <c r="B2" s="32"/>
      <c r="C2" s="32"/>
      <c r="D2" s="32"/>
      <c r="E2" s="32"/>
      <c r="F2" s="32"/>
      <c r="G2" s="33"/>
    </row>
    <row r="3" spans="1:13" ht="42" customHeight="1">
      <c r="A3" s="34" t="s">
        <v>36</v>
      </c>
      <c r="B3" s="35"/>
      <c r="C3" s="36"/>
      <c r="D3" s="36"/>
      <c r="E3" s="36"/>
      <c r="F3" s="36"/>
      <c r="G3" s="37"/>
    </row>
    <row r="4" spans="1:13" ht="42" customHeight="1">
      <c r="A4" s="34" t="s">
        <v>38</v>
      </c>
      <c r="B4" s="35"/>
      <c r="C4" s="36"/>
      <c r="D4" s="36"/>
      <c r="E4" s="36"/>
      <c r="F4" s="36"/>
      <c r="G4" s="37"/>
    </row>
    <row r="5" spans="1:13" ht="57.75" customHeight="1">
      <c r="A5" s="1" t="s">
        <v>4</v>
      </c>
      <c r="B5" s="12" t="s">
        <v>5</v>
      </c>
      <c r="C5" s="2" t="s">
        <v>0</v>
      </c>
      <c r="D5" s="2" t="s">
        <v>1</v>
      </c>
      <c r="E5" s="13" t="s">
        <v>7</v>
      </c>
      <c r="F5" s="2" t="s">
        <v>2</v>
      </c>
      <c r="G5" s="13" t="s">
        <v>8</v>
      </c>
    </row>
    <row r="6" spans="1:13" ht="21.95" customHeight="1">
      <c r="A6" s="22" t="s">
        <v>10</v>
      </c>
      <c r="B6" s="26">
        <v>3</v>
      </c>
      <c r="C6" s="23">
        <v>48</v>
      </c>
      <c r="D6" s="23"/>
      <c r="E6" s="17">
        <f t="shared" ref="E6:E21" si="0">IF(C6="","",D6/C6)</f>
        <v>0</v>
      </c>
      <c r="F6" s="18">
        <f t="shared" ref="F6:F21" si="1">C6-D6</f>
        <v>48</v>
      </c>
      <c r="G6" s="19">
        <f t="shared" ref="G6:G21" si="2">IF(C6="","",F6/C6)</f>
        <v>1</v>
      </c>
      <c r="I6" s="6"/>
      <c r="J6" s="8"/>
      <c r="K6" s="7"/>
      <c r="L6" s="6"/>
      <c r="M6" s="7"/>
    </row>
    <row r="7" spans="1:13" ht="21.95" customHeight="1">
      <c r="A7" s="24" t="s">
        <v>11</v>
      </c>
      <c r="B7" s="26">
        <v>3</v>
      </c>
      <c r="C7" s="23">
        <f>20*3</f>
        <v>60</v>
      </c>
      <c r="D7" s="23"/>
      <c r="E7" s="17">
        <f t="shared" si="0"/>
        <v>0</v>
      </c>
      <c r="F7" s="18">
        <f t="shared" si="1"/>
        <v>60</v>
      </c>
      <c r="G7" s="19">
        <f t="shared" si="2"/>
        <v>1</v>
      </c>
      <c r="I7" s="6"/>
      <c r="J7" s="8"/>
      <c r="K7" s="7"/>
      <c r="L7" s="6"/>
      <c r="M7" s="7"/>
    </row>
    <row r="8" spans="1:13" ht="21.95" customHeight="1">
      <c r="A8" s="24" t="s">
        <v>13</v>
      </c>
      <c r="B8" s="26">
        <v>1</v>
      </c>
      <c r="C8" s="23">
        <v>20</v>
      </c>
      <c r="D8" s="23"/>
      <c r="E8" s="17">
        <f t="shared" si="0"/>
        <v>0</v>
      </c>
      <c r="F8" s="18">
        <f t="shared" si="1"/>
        <v>20</v>
      </c>
      <c r="G8" s="19">
        <f t="shared" si="2"/>
        <v>1</v>
      </c>
      <c r="I8" s="6"/>
      <c r="J8" s="8"/>
      <c r="K8" s="7"/>
      <c r="L8" s="6"/>
      <c r="M8" s="7"/>
    </row>
    <row r="9" spans="1:13" ht="21.95" customHeight="1">
      <c r="A9" s="24" t="s">
        <v>14</v>
      </c>
      <c r="B9" s="26">
        <v>1</v>
      </c>
      <c r="C9" s="23">
        <v>20</v>
      </c>
      <c r="D9" s="23"/>
      <c r="E9" s="17">
        <f t="shared" si="0"/>
        <v>0</v>
      </c>
      <c r="F9" s="18">
        <f t="shared" si="1"/>
        <v>20</v>
      </c>
      <c r="G9" s="19">
        <f t="shared" si="2"/>
        <v>1</v>
      </c>
      <c r="I9" s="6"/>
      <c r="J9" s="8"/>
      <c r="K9" s="7"/>
      <c r="L9" s="6"/>
      <c r="M9" s="7"/>
    </row>
    <row r="10" spans="1:13" ht="21.95" customHeight="1">
      <c r="A10" s="22" t="s">
        <v>15</v>
      </c>
      <c r="B10" s="26">
        <v>1</v>
      </c>
      <c r="C10" s="23">
        <v>20</v>
      </c>
      <c r="D10" s="23"/>
      <c r="E10" s="17">
        <f t="shared" si="0"/>
        <v>0</v>
      </c>
      <c r="F10" s="18">
        <f t="shared" si="1"/>
        <v>20</v>
      </c>
      <c r="G10" s="19">
        <f t="shared" si="2"/>
        <v>1</v>
      </c>
      <c r="I10" s="6"/>
      <c r="J10" s="8"/>
      <c r="K10" s="7"/>
      <c r="L10" s="6"/>
      <c r="M10" s="7"/>
    </row>
    <row r="11" spans="1:13" ht="21.95" customHeight="1">
      <c r="A11" s="22" t="s">
        <v>16</v>
      </c>
      <c r="B11" s="26">
        <v>4</v>
      </c>
      <c r="C11" s="23">
        <f>20*4</f>
        <v>80</v>
      </c>
      <c r="D11" s="23"/>
      <c r="E11" s="17">
        <f t="shared" si="0"/>
        <v>0</v>
      </c>
      <c r="F11" s="18">
        <f t="shared" si="1"/>
        <v>80</v>
      </c>
      <c r="G11" s="19">
        <f t="shared" si="2"/>
        <v>1</v>
      </c>
      <c r="I11" s="6"/>
      <c r="J11" s="8"/>
      <c r="K11" s="7"/>
      <c r="L11" s="6"/>
      <c r="M11" s="7"/>
    </row>
    <row r="12" spans="1:13" ht="21.95" customHeight="1">
      <c r="A12" s="22" t="s">
        <v>17</v>
      </c>
      <c r="B12" s="26">
        <v>1</v>
      </c>
      <c r="C12" s="23">
        <v>20</v>
      </c>
      <c r="D12" s="23"/>
      <c r="E12" s="17">
        <f t="shared" si="0"/>
        <v>0</v>
      </c>
      <c r="F12" s="18">
        <f t="shared" si="1"/>
        <v>20</v>
      </c>
      <c r="G12" s="19">
        <f t="shared" si="2"/>
        <v>1</v>
      </c>
      <c r="I12" s="6"/>
      <c r="J12" s="8"/>
      <c r="K12" s="7"/>
      <c r="L12" s="6"/>
      <c r="M12" s="7"/>
    </row>
    <row r="13" spans="1:13" ht="21.95" customHeight="1">
      <c r="A13" s="22" t="s">
        <v>18</v>
      </c>
      <c r="B13" s="26">
        <v>3</v>
      </c>
      <c r="C13" s="23">
        <v>48</v>
      </c>
      <c r="D13" s="23"/>
      <c r="E13" s="17">
        <f t="shared" si="0"/>
        <v>0</v>
      </c>
      <c r="F13" s="18">
        <f t="shared" si="1"/>
        <v>48</v>
      </c>
      <c r="G13" s="19">
        <f t="shared" si="2"/>
        <v>1</v>
      </c>
      <c r="I13" s="6"/>
      <c r="J13" s="8"/>
      <c r="K13" s="7"/>
      <c r="L13" s="6"/>
      <c r="M13" s="7"/>
    </row>
    <row r="14" spans="1:13" ht="21.95" customHeight="1">
      <c r="A14" s="22" t="s">
        <v>19</v>
      </c>
      <c r="B14" s="26">
        <v>1</v>
      </c>
      <c r="C14" s="23">
        <v>20</v>
      </c>
      <c r="D14" s="23"/>
      <c r="E14" s="17">
        <f t="shared" si="0"/>
        <v>0</v>
      </c>
      <c r="F14" s="18">
        <f t="shared" si="1"/>
        <v>20</v>
      </c>
      <c r="G14" s="19">
        <f t="shared" si="2"/>
        <v>1</v>
      </c>
      <c r="I14" s="6"/>
      <c r="J14" s="8"/>
      <c r="K14" s="7"/>
      <c r="L14" s="6"/>
      <c r="M14" s="7"/>
    </row>
    <row r="15" spans="1:13" ht="21.95" customHeight="1">
      <c r="A15" s="22" t="s">
        <v>20</v>
      </c>
      <c r="B15" s="26">
        <v>4</v>
      </c>
      <c r="C15" s="23">
        <v>72</v>
      </c>
      <c r="D15" s="23"/>
      <c r="E15" s="17">
        <f t="shared" si="0"/>
        <v>0</v>
      </c>
      <c r="F15" s="18">
        <f t="shared" si="1"/>
        <v>72</v>
      </c>
      <c r="G15" s="19">
        <f t="shared" si="2"/>
        <v>1</v>
      </c>
      <c r="I15" s="6"/>
      <c r="J15" s="8"/>
      <c r="K15" s="7"/>
      <c r="L15" s="6"/>
      <c r="M15" s="7"/>
    </row>
    <row r="16" spans="1:13" ht="21.95" customHeight="1">
      <c r="A16" s="22" t="s">
        <v>21</v>
      </c>
      <c r="B16" s="26">
        <v>4</v>
      </c>
      <c r="C16" s="23">
        <v>72</v>
      </c>
      <c r="D16" s="23"/>
      <c r="E16" s="17">
        <f t="shared" si="0"/>
        <v>0</v>
      </c>
      <c r="F16" s="18">
        <f t="shared" si="1"/>
        <v>72</v>
      </c>
      <c r="G16" s="19">
        <f t="shared" si="2"/>
        <v>1</v>
      </c>
      <c r="I16" s="6"/>
      <c r="J16" s="8"/>
      <c r="K16" s="7"/>
      <c r="L16" s="6"/>
      <c r="M16" s="7"/>
    </row>
    <row r="17" spans="1:13" ht="21.95" customHeight="1">
      <c r="A17" s="22" t="s">
        <v>22</v>
      </c>
      <c r="B17" s="26">
        <v>4</v>
      </c>
      <c r="C17" s="23">
        <f>20*4</f>
        <v>80</v>
      </c>
      <c r="D17" s="23"/>
      <c r="E17" s="17">
        <f t="shared" si="0"/>
        <v>0</v>
      </c>
      <c r="F17" s="18">
        <f t="shared" si="1"/>
        <v>80</v>
      </c>
      <c r="G17" s="19">
        <f t="shared" si="2"/>
        <v>1</v>
      </c>
      <c r="I17" s="6"/>
      <c r="J17" s="8"/>
      <c r="K17" s="7"/>
      <c r="L17" s="6"/>
      <c r="M17" s="7"/>
    </row>
    <row r="18" spans="1:13" ht="21.95" customHeight="1">
      <c r="A18" s="22" t="s">
        <v>23</v>
      </c>
      <c r="B18" s="26">
        <v>1</v>
      </c>
      <c r="C18" s="23">
        <v>8</v>
      </c>
      <c r="D18" s="23"/>
      <c r="E18" s="17">
        <f t="shared" si="0"/>
        <v>0</v>
      </c>
      <c r="F18" s="18">
        <f t="shared" si="1"/>
        <v>8</v>
      </c>
      <c r="G18" s="19">
        <f t="shared" si="2"/>
        <v>1</v>
      </c>
      <c r="I18" s="6"/>
      <c r="J18" s="8"/>
      <c r="K18" s="7"/>
      <c r="L18" s="6"/>
      <c r="M18" s="7"/>
    </row>
    <row r="19" spans="1:13" ht="21.95" customHeight="1">
      <c r="A19" s="22" t="s">
        <v>24</v>
      </c>
      <c r="B19" s="26">
        <v>1</v>
      </c>
      <c r="C19" s="23">
        <v>20</v>
      </c>
      <c r="D19" s="23"/>
      <c r="E19" s="17">
        <f t="shared" si="0"/>
        <v>0</v>
      </c>
      <c r="F19" s="18">
        <f t="shared" si="1"/>
        <v>20</v>
      </c>
      <c r="G19" s="19">
        <f t="shared" si="2"/>
        <v>1</v>
      </c>
      <c r="I19" s="6"/>
      <c r="J19" s="8"/>
      <c r="K19" s="7"/>
      <c r="L19" s="6"/>
      <c r="M19" s="7"/>
    </row>
    <row r="20" spans="1:13" ht="21.95" customHeight="1">
      <c r="A20" s="22"/>
      <c r="B20" s="22"/>
      <c r="C20" s="23"/>
      <c r="D20" s="23"/>
      <c r="E20" s="17" t="str">
        <f t="shared" si="0"/>
        <v/>
      </c>
      <c r="F20" s="18">
        <f t="shared" si="1"/>
        <v>0</v>
      </c>
      <c r="G20" s="19" t="str">
        <f t="shared" si="2"/>
        <v/>
      </c>
      <c r="I20" s="6"/>
      <c r="J20" s="8"/>
      <c r="K20" s="7"/>
      <c r="L20" s="6"/>
      <c r="M20" s="7"/>
    </row>
    <row r="21" spans="1:13" s="25" customFormat="1" ht="21.95" customHeight="1">
      <c r="A21" s="20" t="s">
        <v>3</v>
      </c>
      <c r="B21" s="21">
        <f>+(B6+B7+B8+B9+B10+B11+B12+B13+B14+B15+B16+B17+B18+B19)</f>
        <v>32</v>
      </c>
      <c r="C21" s="21">
        <f>SUM(C6:C20)</f>
        <v>588</v>
      </c>
      <c r="D21" s="21">
        <f>SUM(D6:D20)</f>
        <v>0</v>
      </c>
      <c r="E21" s="17">
        <f t="shared" si="0"/>
        <v>0</v>
      </c>
      <c r="F21" s="18">
        <f t="shared" si="1"/>
        <v>588</v>
      </c>
      <c r="G21" s="19">
        <f t="shared" si="2"/>
        <v>1</v>
      </c>
    </row>
    <row r="22" spans="1:13" ht="15">
      <c r="A22" s="4"/>
      <c r="B22" s="4"/>
      <c r="C22" s="10"/>
      <c r="D22" s="10"/>
      <c r="E22" s="14"/>
      <c r="F22" s="10"/>
      <c r="G22" s="14"/>
    </row>
    <row r="23" spans="1:13" ht="15">
      <c r="A23" s="4"/>
      <c r="B23" s="4"/>
      <c r="C23" s="3"/>
      <c r="D23" s="3"/>
      <c r="E23" s="15"/>
      <c r="F23" s="3"/>
      <c r="G23" s="15"/>
    </row>
    <row r="24" spans="1:13" ht="15">
      <c r="A24" s="4"/>
      <c r="B24" s="4"/>
      <c r="C24" s="3"/>
      <c r="D24" s="3"/>
      <c r="E24" s="15"/>
      <c r="F24" s="3"/>
      <c r="G24" s="15"/>
    </row>
    <row r="25" spans="1:13" ht="15">
      <c r="A25" s="4"/>
      <c r="B25" s="4"/>
      <c r="C25" s="3"/>
      <c r="D25" s="3"/>
      <c r="E25" s="15"/>
      <c r="F25" s="3"/>
      <c r="G25" s="15"/>
    </row>
    <row r="26" spans="1:13" ht="15">
      <c r="A26" s="4"/>
      <c r="B26" s="4"/>
      <c r="C26" s="3"/>
      <c r="D26" s="3"/>
      <c r="E26" s="15"/>
      <c r="F26" s="3"/>
      <c r="G26" s="15"/>
    </row>
    <row r="27" spans="1:13" ht="15">
      <c r="A27" s="4"/>
      <c r="B27" s="4"/>
      <c r="C27" s="3"/>
      <c r="D27" s="3"/>
      <c r="E27" s="15"/>
      <c r="F27" s="3"/>
      <c r="G27" s="15"/>
    </row>
    <row r="28" spans="1:13" ht="15">
      <c r="A28" s="4"/>
      <c r="B28" s="4"/>
      <c r="C28" s="3"/>
      <c r="D28" s="3"/>
      <c r="E28" s="15"/>
      <c r="F28" s="3"/>
      <c r="G28" s="15"/>
    </row>
    <row r="29" spans="1:13" ht="15">
      <c r="A29" s="4"/>
      <c r="B29" s="4"/>
      <c r="C29" s="3"/>
      <c r="D29" s="3"/>
      <c r="E29" s="15"/>
      <c r="F29" s="3"/>
      <c r="G29" s="15"/>
    </row>
    <row r="30" spans="1:13" ht="15">
      <c r="A30" s="4"/>
      <c r="B30" s="4"/>
      <c r="C30" s="3"/>
      <c r="D30" s="3"/>
      <c r="E30" s="15"/>
      <c r="F30" s="3"/>
      <c r="G30" s="15"/>
    </row>
    <row r="31" spans="1:13" ht="15">
      <c r="A31" s="4"/>
      <c r="B31" s="4"/>
      <c r="C31" s="3"/>
      <c r="D31" s="3"/>
      <c r="E31" s="15"/>
      <c r="F31" s="3"/>
      <c r="G31" s="15"/>
    </row>
    <row r="32" spans="1:13" ht="15">
      <c r="A32" s="4"/>
      <c r="B32" s="4"/>
      <c r="C32" s="3"/>
      <c r="D32" s="3"/>
      <c r="E32" s="15"/>
      <c r="F32" s="3"/>
      <c r="G32" s="15"/>
    </row>
    <row r="33" spans="1:7" ht="15">
      <c r="A33" s="4"/>
      <c r="B33" s="4"/>
      <c r="C33" s="3"/>
      <c r="D33" s="3"/>
      <c r="E33" s="15"/>
      <c r="F33" s="3"/>
      <c r="G33" s="15"/>
    </row>
    <row r="34" spans="1:7">
      <c r="C34" s="5"/>
      <c r="D34" s="5"/>
      <c r="E34" s="16"/>
      <c r="F34" s="5"/>
      <c r="G34" s="16"/>
    </row>
  </sheetData>
  <mergeCells count="4">
    <mergeCell ref="A1:G1"/>
    <mergeCell ref="A2:G2"/>
    <mergeCell ref="A3:G3"/>
    <mergeCell ref="A4:G4"/>
  </mergeCells>
  <pageMargins left="0.35433070866141736" right="0.35433070866141736" top="0.98425196850393704" bottom="0.98425196850393704" header="0.51181102362204722" footer="0.51181102362204722"/>
  <pageSetup orientation="landscape" horizontalDpi="300" verticalDpi="300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35"/>
  <sheetViews>
    <sheetView workbookViewId="0">
      <selection activeCell="D20" sqref="D20"/>
    </sheetView>
  </sheetViews>
  <sheetFormatPr defaultRowHeight="12.75"/>
  <cols>
    <col min="1" max="1" width="27.42578125" customWidth="1"/>
    <col min="2" max="2" width="17.5703125" customWidth="1"/>
    <col min="3" max="4" width="16.7109375" customWidth="1"/>
    <col min="5" max="5" width="16.7109375" style="9" customWidth="1"/>
    <col min="6" max="6" width="16.7109375" customWidth="1"/>
    <col min="7" max="7" width="18" style="9" customWidth="1"/>
  </cols>
  <sheetData>
    <row r="1" spans="1:13" ht="42" customHeight="1">
      <c r="A1" s="27" t="s">
        <v>9</v>
      </c>
      <c r="B1" s="28"/>
      <c r="C1" s="29"/>
      <c r="D1" s="29"/>
      <c r="E1" s="29"/>
      <c r="F1" s="29"/>
      <c r="G1" s="30"/>
    </row>
    <row r="2" spans="1:13" ht="25.5" customHeight="1">
      <c r="A2" s="31" t="s">
        <v>6</v>
      </c>
      <c r="B2" s="32"/>
      <c r="C2" s="32"/>
      <c r="D2" s="32"/>
      <c r="E2" s="32"/>
      <c r="F2" s="32"/>
      <c r="G2" s="33"/>
    </row>
    <row r="3" spans="1:13" ht="42" customHeight="1">
      <c r="A3" s="34" t="s">
        <v>36</v>
      </c>
      <c r="B3" s="35"/>
      <c r="C3" s="36"/>
      <c r="D3" s="36"/>
      <c r="E3" s="36"/>
      <c r="F3" s="36"/>
      <c r="G3" s="37"/>
    </row>
    <row r="4" spans="1:13" ht="42" customHeight="1">
      <c r="A4" s="34" t="s">
        <v>39</v>
      </c>
      <c r="B4" s="35"/>
      <c r="C4" s="36"/>
      <c r="D4" s="36"/>
      <c r="E4" s="36"/>
      <c r="F4" s="36"/>
      <c r="G4" s="37"/>
    </row>
    <row r="5" spans="1:13" ht="57.75" customHeight="1">
      <c r="A5" s="1" t="s">
        <v>4</v>
      </c>
      <c r="B5" s="12" t="s">
        <v>5</v>
      </c>
      <c r="C5" s="2" t="s">
        <v>0</v>
      </c>
      <c r="D5" s="2" t="s">
        <v>1</v>
      </c>
      <c r="E5" s="13" t="s">
        <v>7</v>
      </c>
      <c r="F5" s="2" t="s">
        <v>2</v>
      </c>
      <c r="G5" s="13" t="s">
        <v>8</v>
      </c>
    </row>
    <row r="6" spans="1:13" ht="21.95" customHeight="1">
      <c r="A6" s="22" t="s">
        <v>10</v>
      </c>
      <c r="B6" s="26">
        <v>3</v>
      </c>
      <c r="C6" s="23">
        <v>48</v>
      </c>
      <c r="D6" s="23"/>
      <c r="E6" s="17">
        <f t="shared" ref="E6:E22" si="0">IF(C6="","",D6/C6)</f>
        <v>0</v>
      </c>
      <c r="F6" s="18">
        <f t="shared" ref="F6:F22" si="1">C6-D6</f>
        <v>48</v>
      </c>
      <c r="G6" s="19">
        <f t="shared" ref="G6:G22" si="2">IF(C6="","",F6/C6)</f>
        <v>1</v>
      </c>
      <c r="I6" s="6"/>
      <c r="J6" s="8"/>
      <c r="K6" s="7"/>
      <c r="L6" s="6"/>
      <c r="M6" s="7"/>
    </row>
    <row r="7" spans="1:13" ht="21.95" customHeight="1">
      <c r="A7" s="24" t="s">
        <v>11</v>
      </c>
      <c r="B7" s="26">
        <v>3</v>
      </c>
      <c r="C7" s="23">
        <f>20*3</f>
        <v>60</v>
      </c>
      <c r="D7" s="23"/>
      <c r="E7" s="17">
        <f t="shared" si="0"/>
        <v>0</v>
      </c>
      <c r="F7" s="18">
        <f t="shared" si="1"/>
        <v>60</v>
      </c>
      <c r="G7" s="19">
        <f t="shared" si="2"/>
        <v>1</v>
      </c>
      <c r="I7" s="6"/>
      <c r="J7" s="8"/>
      <c r="K7" s="7"/>
      <c r="L7" s="6"/>
      <c r="M7" s="7"/>
    </row>
    <row r="8" spans="1:13" ht="21.95" customHeight="1">
      <c r="A8" s="24" t="s">
        <v>13</v>
      </c>
      <c r="B8" s="26">
        <v>1</v>
      </c>
      <c r="C8" s="23">
        <v>20</v>
      </c>
      <c r="D8" s="23"/>
      <c r="E8" s="17">
        <f t="shared" si="0"/>
        <v>0</v>
      </c>
      <c r="F8" s="18">
        <f t="shared" si="1"/>
        <v>20</v>
      </c>
      <c r="G8" s="19">
        <f t="shared" si="2"/>
        <v>1</v>
      </c>
      <c r="I8" s="6"/>
      <c r="J8" s="8"/>
      <c r="K8" s="7"/>
      <c r="L8" s="6"/>
      <c r="M8" s="7"/>
    </row>
    <row r="9" spans="1:13" ht="21.95" customHeight="1">
      <c r="A9" s="24" t="s">
        <v>14</v>
      </c>
      <c r="B9" s="26">
        <v>1</v>
      </c>
      <c r="C9" s="23">
        <v>20</v>
      </c>
      <c r="D9" s="23"/>
      <c r="E9" s="17">
        <f t="shared" si="0"/>
        <v>0</v>
      </c>
      <c r="F9" s="18">
        <f t="shared" si="1"/>
        <v>20</v>
      </c>
      <c r="G9" s="19">
        <f t="shared" si="2"/>
        <v>1</v>
      </c>
      <c r="I9" s="6"/>
      <c r="J9" s="8"/>
      <c r="K9" s="7"/>
      <c r="L9" s="6"/>
      <c r="M9" s="7"/>
    </row>
    <row r="10" spans="1:13" ht="21.95" customHeight="1">
      <c r="A10" s="22" t="s">
        <v>15</v>
      </c>
      <c r="B10" s="26">
        <v>1</v>
      </c>
      <c r="C10" s="23">
        <v>20</v>
      </c>
      <c r="D10" s="23"/>
      <c r="E10" s="17">
        <f t="shared" si="0"/>
        <v>0</v>
      </c>
      <c r="F10" s="18">
        <f t="shared" si="1"/>
        <v>20</v>
      </c>
      <c r="G10" s="19">
        <f t="shared" si="2"/>
        <v>1</v>
      </c>
      <c r="I10" s="6"/>
      <c r="J10" s="8"/>
      <c r="K10" s="7"/>
      <c r="L10" s="6"/>
      <c r="M10" s="7"/>
    </row>
    <row r="11" spans="1:13" ht="21.95" customHeight="1">
      <c r="A11" s="22" t="s">
        <v>16</v>
      </c>
      <c r="B11" s="26">
        <v>4</v>
      </c>
      <c r="C11" s="23">
        <f>20*3</f>
        <v>60</v>
      </c>
      <c r="D11" s="23"/>
      <c r="E11" s="17">
        <f t="shared" si="0"/>
        <v>0</v>
      </c>
      <c r="F11" s="18">
        <f t="shared" si="1"/>
        <v>60</v>
      </c>
      <c r="G11" s="19">
        <f t="shared" si="2"/>
        <v>1</v>
      </c>
      <c r="I11" s="6"/>
      <c r="J11" s="8"/>
      <c r="K11" s="7"/>
      <c r="L11" s="6"/>
      <c r="M11" s="7"/>
    </row>
    <row r="12" spans="1:13" ht="21.95" customHeight="1">
      <c r="A12" s="22" t="s">
        <v>17</v>
      </c>
      <c r="B12" s="26">
        <v>1</v>
      </c>
      <c r="C12" s="23">
        <v>20</v>
      </c>
      <c r="D12" s="23"/>
      <c r="E12" s="17">
        <f t="shared" si="0"/>
        <v>0</v>
      </c>
      <c r="F12" s="18">
        <f t="shared" si="1"/>
        <v>20</v>
      </c>
      <c r="G12" s="19">
        <f t="shared" si="2"/>
        <v>1</v>
      </c>
      <c r="I12" s="6"/>
      <c r="J12" s="8"/>
      <c r="K12" s="7"/>
      <c r="L12" s="6"/>
      <c r="M12" s="7"/>
    </row>
    <row r="13" spans="1:13" ht="21.95" customHeight="1">
      <c r="A13" s="22" t="s">
        <v>18</v>
      </c>
      <c r="B13" s="26">
        <v>3</v>
      </c>
      <c r="C13" s="23">
        <v>48</v>
      </c>
      <c r="D13" s="23"/>
      <c r="E13" s="17">
        <f t="shared" si="0"/>
        <v>0</v>
      </c>
      <c r="F13" s="18">
        <f t="shared" si="1"/>
        <v>48</v>
      </c>
      <c r="G13" s="19">
        <f t="shared" si="2"/>
        <v>1</v>
      </c>
      <c r="I13" s="6"/>
      <c r="J13" s="8"/>
      <c r="K13" s="7"/>
      <c r="L13" s="6"/>
      <c r="M13" s="7"/>
    </row>
    <row r="14" spans="1:13" ht="21.95" customHeight="1">
      <c r="A14" s="22" t="s">
        <v>19</v>
      </c>
      <c r="B14" s="26">
        <v>1</v>
      </c>
      <c r="C14" s="23">
        <v>20</v>
      </c>
      <c r="D14" s="23"/>
      <c r="E14" s="17">
        <f t="shared" si="0"/>
        <v>0</v>
      </c>
      <c r="F14" s="18">
        <f t="shared" si="1"/>
        <v>20</v>
      </c>
      <c r="G14" s="19">
        <f t="shared" si="2"/>
        <v>1</v>
      </c>
      <c r="I14" s="6"/>
      <c r="J14" s="8"/>
      <c r="K14" s="7"/>
      <c r="L14" s="6"/>
      <c r="M14" s="7"/>
    </row>
    <row r="15" spans="1:13" ht="21.95" customHeight="1">
      <c r="A15" s="22" t="s">
        <v>20</v>
      </c>
      <c r="B15" s="26">
        <v>4</v>
      </c>
      <c r="C15" s="23">
        <v>72</v>
      </c>
      <c r="D15" s="23"/>
      <c r="E15" s="17">
        <f t="shared" si="0"/>
        <v>0</v>
      </c>
      <c r="F15" s="18">
        <f t="shared" si="1"/>
        <v>72</v>
      </c>
      <c r="G15" s="19">
        <f t="shared" si="2"/>
        <v>1</v>
      </c>
      <c r="I15" s="6"/>
      <c r="J15" s="8"/>
      <c r="K15" s="7"/>
      <c r="L15" s="6"/>
      <c r="M15" s="7"/>
    </row>
    <row r="16" spans="1:13" ht="21.95" customHeight="1">
      <c r="A16" s="22" t="s">
        <v>21</v>
      </c>
      <c r="B16" s="26">
        <v>4</v>
      </c>
      <c r="C16" s="23">
        <v>73</v>
      </c>
      <c r="D16" s="23"/>
      <c r="E16" s="17">
        <f t="shared" si="0"/>
        <v>0</v>
      </c>
      <c r="F16" s="18">
        <f t="shared" si="1"/>
        <v>73</v>
      </c>
      <c r="G16" s="19">
        <f t="shared" si="2"/>
        <v>1</v>
      </c>
      <c r="I16" s="6"/>
      <c r="J16" s="8"/>
      <c r="K16" s="7"/>
      <c r="L16" s="6"/>
      <c r="M16" s="7"/>
    </row>
    <row r="17" spans="1:13" ht="21.95" customHeight="1">
      <c r="A17" s="22" t="s">
        <v>22</v>
      </c>
      <c r="B17" s="26">
        <v>4</v>
      </c>
      <c r="C17" s="23">
        <f>20*4</f>
        <v>80</v>
      </c>
      <c r="D17" s="23"/>
      <c r="E17" s="17">
        <f t="shared" si="0"/>
        <v>0</v>
      </c>
      <c r="F17" s="18">
        <f t="shared" si="1"/>
        <v>80</v>
      </c>
      <c r="G17" s="19">
        <f t="shared" si="2"/>
        <v>1</v>
      </c>
      <c r="I17" s="6"/>
      <c r="J17" s="8"/>
      <c r="K17" s="7"/>
      <c r="L17" s="6"/>
      <c r="M17" s="7"/>
    </row>
    <row r="18" spans="1:13" ht="21.95" customHeight="1">
      <c r="A18" s="22" t="s">
        <v>23</v>
      </c>
      <c r="B18" s="26">
        <v>1</v>
      </c>
      <c r="C18" s="23">
        <v>8</v>
      </c>
      <c r="D18" s="23"/>
      <c r="E18" s="17">
        <f t="shared" si="0"/>
        <v>0</v>
      </c>
      <c r="F18" s="18">
        <f t="shared" si="1"/>
        <v>8</v>
      </c>
      <c r="G18" s="19">
        <f t="shared" si="2"/>
        <v>1</v>
      </c>
      <c r="I18" s="6"/>
      <c r="J18" s="8"/>
      <c r="K18" s="7"/>
      <c r="L18" s="6"/>
      <c r="M18" s="7"/>
    </row>
    <row r="19" spans="1:13" ht="21.95" customHeight="1">
      <c r="A19" s="22" t="s">
        <v>24</v>
      </c>
      <c r="B19" s="26">
        <v>1</v>
      </c>
      <c r="C19" s="23">
        <v>20</v>
      </c>
      <c r="D19" s="23"/>
      <c r="E19" s="17">
        <f t="shared" si="0"/>
        <v>0</v>
      </c>
      <c r="F19" s="18">
        <f t="shared" si="1"/>
        <v>20</v>
      </c>
      <c r="G19" s="19">
        <f t="shared" si="2"/>
        <v>1</v>
      </c>
      <c r="I19" s="6"/>
      <c r="J19" s="8"/>
      <c r="K19" s="7"/>
      <c r="L19" s="6"/>
      <c r="M19" s="7"/>
    </row>
    <row r="20" spans="1:13" ht="21.95" customHeight="1">
      <c r="A20" s="22"/>
      <c r="B20" s="22"/>
      <c r="C20" s="23"/>
      <c r="D20" s="23"/>
      <c r="E20" s="17" t="str">
        <f t="shared" si="0"/>
        <v/>
      </c>
      <c r="F20" s="18">
        <f t="shared" si="1"/>
        <v>0</v>
      </c>
      <c r="G20" s="19" t="str">
        <f t="shared" si="2"/>
        <v/>
      </c>
      <c r="I20" s="6"/>
      <c r="J20" s="8"/>
      <c r="K20" s="7"/>
      <c r="L20" s="6"/>
      <c r="M20" s="7"/>
    </row>
    <row r="21" spans="1:13" ht="21.95" customHeight="1">
      <c r="A21" s="22"/>
      <c r="B21" s="23"/>
      <c r="C21" s="23"/>
      <c r="D21" s="23"/>
      <c r="E21" s="17" t="str">
        <f t="shared" si="0"/>
        <v/>
      </c>
      <c r="F21" s="18">
        <f t="shared" si="1"/>
        <v>0</v>
      </c>
      <c r="G21" s="19" t="str">
        <f t="shared" si="2"/>
        <v/>
      </c>
      <c r="I21" s="6"/>
      <c r="J21" s="8"/>
      <c r="K21" s="7"/>
      <c r="L21" s="6"/>
      <c r="M21" s="7"/>
    </row>
    <row r="22" spans="1:13" s="25" customFormat="1" ht="21.95" customHeight="1">
      <c r="A22" s="20" t="s">
        <v>3</v>
      </c>
      <c r="B22" s="21">
        <f>+(B6+B7+B8+B9+B10+B11+B12+B13+B14+B15+B16+B17+B18+B19)</f>
        <v>32</v>
      </c>
      <c r="C22" s="21">
        <f>SUM(C6:C21)</f>
        <v>569</v>
      </c>
      <c r="D22" s="21">
        <f>SUM(D6:D21)</f>
        <v>0</v>
      </c>
      <c r="E22" s="17">
        <f t="shared" si="0"/>
        <v>0</v>
      </c>
      <c r="F22" s="18">
        <f t="shared" si="1"/>
        <v>569</v>
      </c>
      <c r="G22" s="19">
        <f t="shared" si="2"/>
        <v>1</v>
      </c>
    </row>
    <row r="23" spans="1:13" ht="15">
      <c r="A23" s="4"/>
      <c r="B23" s="4"/>
      <c r="C23" s="10"/>
      <c r="D23" s="10"/>
      <c r="E23" s="14"/>
      <c r="F23" s="10"/>
      <c r="G23" s="14"/>
    </row>
    <row r="24" spans="1:13" ht="15">
      <c r="A24" s="4"/>
      <c r="B24" s="4"/>
      <c r="C24" s="3"/>
      <c r="D24" s="3"/>
      <c r="E24" s="15"/>
      <c r="F24" s="3"/>
      <c r="G24" s="15"/>
    </row>
    <row r="25" spans="1:13" ht="15">
      <c r="A25" s="4"/>
      <c r="B25" s="4"/>
      <c r="C25" s="3"/>
      <c r="D25" s="3"/>
      <c r="E25" s="15"/>
      <c r="F25" s="3"/>
      <c r="G25" s="15"/>
    </row>
    <row r="26" spans="1:13" ht="15">
      <c r="A26" s="4"/>
      <c r="B26" s="4"/>
      <c r="C26" s="3"/>
      <c r="D26" s="3"/>
      <c r="E26" s="15"/>
      <c r="F26" s="3"/>
      <c r="G26" s="15"/>
    </row>
    <row r="27" spans="1:13" ht="15">
      <c r="A27" s="4"/>
      <c r="B27" s="4"/>
      <c r="C27" s="3"/>
      <c r="D27" s="3"/>
      <c r="E27" s="15"/>
      <c r="F27" s="3"/>
      <c r="G27" s="15"/>
    </row>
    <row r="28" spans="1:13" ht="15">
      <c r="A28" s="4"/>
      <c r="B28" s="4"/>
      <c r="C28" s="3"/>
      <c r="D28" s="3"/>
      <c r="E28" s="15"/>
      <c r="F28" s="3"/>
      <c r="G28" s="15"/>
    </row>
    <row r="29" spans="1:13" ht="15">
      <c r="A29" s="4"/>
      <c r="B29" s="4"/>
      <c r="C29" s="3"/>
      <c r="D29" s="3"/>
      <c r="E29" s="15"/>
      <c r="F29" s="3"/>
      <c r="G29" s="15"/>
    </row>
    <row r="30" spans="1:13" ht="15">
      <c r="A30" s="4"/>
      <c r="B30" s="4"/>
      <c r="C30" s="3"/>
      <c r="D30" s="3"/>
      <c r="E30" s="15"/>
      <c r="F30" s="3"/>
      <c r="G30" s="15"/>
    </row>
    <row r="31" spans="1:13" ht="15">
      <c r="A31" s="4"/>
      <c r="B31" s="4"/>
      <c r="C31" s="3"/>
      <c r="D31" s="3"/>
      <c r="E31" s="15"/>
      <c r="F31" s="3"/>
      <c r="G31" s="15"/>
    </row>
    <row r="32" spans="1:13" ht="15">
      <c r="A32" s="4"/>
      <c r="B32" s="4"/>
      <c r="C32" s="3"/>
      <c r="D32" s="3"/>
      <c r="E32" s="15"/>
      <c r="F32" s="3"/>
      <c r="G32" s="15"/>
    </row>
    <row r="33" spans="1:7" ht="15">
      <c r="A33" s="4"/>
      <c r="B33" s="4"/>
      <c r="C33" s="3"/>
      <c r="D33" s="3"/>
      <c r="E33" s="15"/>
      <c r="F33" s="3"/>
      <c r="G33" s="15"/>
    </row>
    <row r="34" spans="1:7" ht="15">
      <c r="A34" s="4"/>
      <c r="B34" s="4"/>
      <c r="C34" s="3"/>
      <c r="D34" s="3"/>
      <c r="E34" s="15"/>
      <c r="F34" s="3"/>
      <c r="G34" s="15"/>
    </row>
    <row r="35" spans="1:7">
      <c r="C35" s="5"/>
      <c r="D35" s="5"/>
      <c r="E35" s="16"/>
      <c r="F35" s="5"/>
      <c r="G35" s="16"/>
    </row>
  </sheetData>
  <mergeCells count="4">
    <mergeCell ref="A1:G1"/>
    <mergeCell ref="A2:G2"/>
    <mergeCell ref="A3:G3"/>
    <mergeCell ref="A4:G4"/>
  </mergeCells>
  <pageMargins left="0.35433070866141736" right="0.35433070866141736" top="0.98425196850393704" bottom="0.98425196850393704" header="0.51181102362204722" footer="0.51181102362204722"/>
  <pageSetup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4"/>
  <sheetViews>
    <sheetView topLeftCell="A13" workbookViewId="0">
      <selection activeCell="K4" sqref="K4"/>
    </sheetView>
  </sheetViews>
  <sheetFormatPr defaultRowHeight="12.75"/>
  <cols>
    <col min="1" max="1" width="27.42578125" customWidth="1"/>
    <col min="2" max="2" width="17.5703125" customWidth="1"/>
    <col min="3" max="4" width="16.7109375" customWidth="1"/>
    <col min="5" max="5" width="16.7109375" style="9" customWidth="1"/>
    <col min="6" max="6" width="16.7109375" customWidth="1"/>
    <col min="7" max="7" width="18" style="9" customWidth="1"/>
  </cols>
  <sheetData>
    <row r="1" spans="1:13" ht="42" customHeight="1">
      <c r="A1" s="27" t="s">
        <v>9</v>
      </c>
      <c r="B1" s="28"/>
      <c r="C1" s="29"/>
      <c r="D1" s="29"/>
      <c r="E1" s="29"/>
      <c r="F1" s="29"/>
      <c r="G1" s="30"/>
    </row>
    <row r="2" spans="1:13" ht="25.5" customHeight="1">
      <c r="A2" s="31" t="s">
        <v>6</v>
      </c>
      <c r="B2" s="32"/>
      <c r="C2" s="32"/>
      <c r="D2" s="32"/>
      <c r="E2" s="32"/>
      <c r="F2" s="32"/>
      <c r="G2" s="33"/>
    </row>
    <row r="3" spans="1:13" ht="42" customHeight="1">
      <c r="A3" s="34" t="s">
        <v>27</v>
      </c>
      <c r="B3" s="35"/>
      <c r="C3" s="36"/>
      <c r="D3" s="36"/>
      <c r="E3" s="36"/>
      <c r="F3" s="36"/>
      <c r="G3" s="37"/>
    </row>
    <row r="4" spans="1:13" ht="42" customHeight="1">
      <c r="A4" s="34" t="s">
        <v>25</v>
      </c>
      <c r="B4" s="35"/>
      <c r="C4" s="36"/>
      <c r="D4" s="36"/>
      <c r="E4" s="36"/>
      <c r="F4" s="36"/>
      <c r="G4" s="37"/>
    </row>
    <row r="5" spans="1:13" ht="57.75" customHeight="1">
      <c r="A5" s="1" t="s">
        <v>4</v>
      </c>
      <c r="B5" s="12" t="s">
        <v>5</v>
      </c>
      <c r="C5" s="2" t="s">
        <v>0</v>
      </c>
      <c r="D5" s="2" t="s">
        <v>1</v>
      </c>
      <c r="E5" s="13" t="s">
        <v>7</v>
      </c>
      <c r="F5" s="2" t="s">
        <v>2</v>
      </c>
      <c r="G5" s="13" t="s">
        <v>8</v>
      </c>
    </row>
    <row r="6" spans="1:13" ht="21.95" customHeight="1">
      <c r="A6" s="22" t="s">
        <v>10</v>
      </c>
      <c r="B6" s="26">
        <v>3</v>
      </c>
      <c r="C6" s="23">
        <v>48</v>
      </c>
      <c r="D6" s="23">
        <f>0+4+20</f>
        <v>24</v>
      </c>
      <c r="E6" s="17">
        <f t="shared" ref="E6:E21" si="0">IF(C6="","",D6/C6)</f>
        <v>0.5</v>
      </c>
      <c r="F6" s="18">
        <f t="shared" ref="F6:F21" si="1">C6-D6</f>
        <v>24</v>
      </c>
      <c r="G6" s="19">
        <f t="shared" ref="G6:G21" si="2">IF(C6="","",F6/C6)</f>
        <v>0.5</v>
      </c>
      <c r="I6" s="6"/>
      <c r="J6" s="8"/>
      <c r="K6" s="7"/>
      <c r="L6" s="6"/>
      <c r="M6" s="7"/>
    </row>
    <row r="7" spans="1:13" ht="21.95" customHeight="1">
      <c r="A7" s="24" t="s">
        <v>11</v>
      </c>
      <c r="B7" s="26">
        <v>3</v>
      </c>
      <c r="C7" s="23">
        <f>20*3</f>
        <v>60</v>
      </c>
      <c r="D7" s="23">
        <f>4+7+1</f>
        <v>12</v>
      </c>
      <c r="E7" s="17">
        <f t="shared" si="0"/>
        <v>0.2</v>
      </c>
      <c r="F7" s="18">
        <f t="shared" si="1"/>
        <v>48</v>
      </c>
      <c r="G7" s="19">
        <f t="shared" si="2"/>
        <v>0.8</v>
      </c>
      <c r="I7" s="6"/>
      <c r="J7" s="8"/>
      <c r="K7" s="7"/>
      <c r="L7" s="6"/>
      <c r="M7" s="7"/>
    </row>
    <row r="8" spans="1:13" ht="21.95" customHeight="1">
      <c r="A8" s="24" t="s">
        <v>13</v>
      </c>
      <c r="B8" s="26">
        <v>1</v>
      </c>
      <c r="C8" s="23">
        <v>20</v>
      </c>
      <c r="D8" s="23">
        <v>1</v>
      </c>
      <c r="E8" s="17">
        <f t="shared" si="0"/>
        <v>0.05</v>
      </c>
      <c r="F8" s="18">
        <f t="shared" si="1"/>
        <v>19</v>
      </c>
      <c r="G8" s="19">
        <f t="shared" si="2"/>
        <v>0.95</v>
      </c>
      <c r="I8" s="6"/>
      <c r="J8" s="8"/>
      <c r="K8" s="7"/>
      <c r="L8" s="6"/>
      <c r="M8" s="7"/>
    </row>
    <row r="9" spans="1:13" ht="21.95" customHeight="1">
      <c r="A9" s="24" t="s">
        <v>14</v>
      </c>
      <c r="B9" s="26">
        <v>1</v>
      </c>
      <c r="C9" s="23">
        <v>20</v>
      </c>
      <c r="D9" s="23">
        <v>5</v>
      </c>
      <c r="E9" s="17">
        <f t="shared" si="0"/>
        <v>0.25</v>
      </c>
      <c r="F9" s="18">
        <f t="shared" si="1"/>
        <v>15</v>
      </c>
      <c r="G9" s="19">
        <f t="shared" si="2"/>
        <v>0.75</v>
      </c>
      <c r="I9" s="6"/>
      <c r="J9" s="8"/>
      <c r="K9" s="7"/>
      <c r="L9" s="6"/>
      <c r="M9" s="7"/>
    </row>
    <row r="10" spans="1:13" ht="21.95" customHeight="1">
      <c r="A10" s="22" t="s">
        <v>15</v>
      </c>
      <c r="B10" s="26">
        <v>1</v>
      </c>
      <c r="C10" s="23">
        <v>20</v>
      </c>
      <c r="D10" s="23">
        <v>1</v>
      </c>
      <c r="E10" s="17">
        <f t="shared" si="0"/>
        <v>0.05</v>
      </c>
      <c r="F10" s="18">
        <f t="shared" si="1"/>
        <v>19</v>
      </c>
      <c r="G10" s="19">
        <f t="shared" si="2"/>
        <v>0.95</v>
      </c>
      <c r="I10" s="6"/>
      <c r="J10" s="8"/>
      <c r="K10" s="7"/>
      <c r="L10" s="6"/>
      <c r="M10" s="7"/>
    </row>
    <row r="11" spans="1:13" ht="21.95" customHeight="1">
      <c r="A11" s="22" t="s">
        <v>16</v>
      </c>
      <c r="B11" s="26">
        <v>4</v>
      </c>
      <c r="C11" s="23">
        <f>20*4</f>
        <v>80</v>
      </c>
      <c r="D11" s="23">
        <f>1+2+2+3</f>
        <v>8</v>
      </c>
      <c r="E11" s="17">
        <f t="shared" si="0"/>
        <v>0.1</v>
      </c>
      <c r="F11" s="18">
        <f t="shared" si="1"/>
        <v>72</v>
      </c>
      <c r="G11" s="19">
        <f t="shared" si="2"/>
        <v>0.9</v>
      </c>
      <c r="I11" s="6"/>
      <c r="J11" s="8"/>
      <c r="K11" s="7"/>
      <c r="L11" s="6"/>
      <c r="M11" s="7"/>
    </row>
    <row r="12" spans="1:13" ht="21.95" customHeight="1">
      <c r="A12" s="22" t="s">
        <v>17</v>
      </c>
      <c r="B12" s="26">
        <v>1</v>
      </c>
      <c r="C12" s="23">
        <v>20</v>
      </c>
      <c r="D12" s="23">
        <v>0</v>
      </c>
      <c r="E12" s="17">
        <f t="shared" si="0"/>
        <v>0</v>
      </c>
      <c r="F12" s="18">
        <f t="shared" si="1"/>
        <v>20</v>
      </c>
      <c r="G12" s="19">
        <f t="shared" si="2"/>
        <v>1</v>
      </c>
      <c r="I12" s="6"/>
      <c r="J12" s="8"/>
      <c r="K12" s="7"/>
      <c r="L12" s="6"/>
      <c r="M12" s="7"/>
    </row>
    <row r="13" spans="1:13" ht="21.95" customHeight="1">
      <c r="A13" s="22" t="s">
        <v>18</v>
      </c>
      <c r="B13" s="26">
        <v>3</v>
      </c>
      <c r="C13" s="23">
        <f>20*3</f>
        <v>60</v>
      </c>
      <c r="D13" s="23">
        <f>0+0+4</f>
        <v>4</v>
      </c>
      <c r="E13" s="17">
        <f t="shared" si="0"/>
        <v>6.6666666666666666E-2</v>
      </c>
      <c r="F13" s="18">
        <f t="shared" si="1"/>
        <v>56</v>
      </c>
      <c r="G13" s="19">
        <f t="shared" si="2"/>
        <v>0.93333333333333335</v>
      </c>
      <c r="I13" s="6"/>
      <c r="J13" s="8"/>
      <c r="K13" s="7"/>
      <c r="L13" s="6"/>
      <c r="M13" s="7"/>
    </row>
    <row r="14" spans="1:13" ht="21.95" customHeight="1">
      <c r="A14" s="22" t="s">
        <v>19</v>
      </c>
      <c r="B14" s="26">
        <v>1</v>
      </c>
      <c r="C14" s="23">
        <v>20</v>
      </c>
      <c r="D14" s="23">
        <v>4</v>
      </c>
      <c r="E14" s="17">
        <f t="shared" si="0"/>
        <v>0.2</v>
      </c>
      <c r="F14" s="18">
        <f t="shared" si="1"/>
        <v>16</v>
      </c>
      <c r="G14" s="19">
        <f t="shared" si="2"/>
        <v>0.8</v>
      </c>
      <c r="I14" s="6"/>
      <c r="J14" s="8"/>
      <c r="K14" s="7"/>
      <c r="L14" s="6"/>
      <c r="M14" s="7"/>
    </row>
    <row r="15" spans="1:13" ht="21.95" customHeight="1">
      <c r="A15" s="22" t="s">
        <v>20</v>
      </c>
      <c r="B15" s="26">
        <v>4</v>
      </c>
      <c r="C15" s="23">
        <v>72</v>
      </c>
      <c r="D15" s="23">
        <f>1+1+3+0</f>
        <v>5</v>
      </c>
      <c r="E15" s="17">
        <f t="shared" si="0"/>
        <v>6.9444444444444448E-2</v>
      </c>
      <c r="F15" s="18">
        <f t="shared" si="1"/>
        <v>67</v>
      </c>
      <c r="G15" s="19">
        <f t="shared" si="2"/>
        <v>0.93055555555555558</v>
      </c>
      <c r="I15" s="6"/>
      <c r="J15" s="8"/>
      <c r="K15" s="7"/>
      <c r="L15" s="6"/>
      <c r="M15" s="7"/>
    </row>
    <row r="16" spans="1:13" ht="21.95" customHeight="1">
      <c r="A16" s="22" t="s">
        <v>21</v>
      </c>
      <c r="B16" s="26">
        <v>4</v>
      </c>
      <c r="C16" s="23">
        <v>72</v>
      </c>
      <c r="D16" s="23">
        <v>20</v>
      </c>
      <c r="E16" s="17">
        <f t="shared" si="0"/>
        <v>0.27777777777777779</v>
      </c>
      <c r="F16" s="18">
        <f t="shared" si="1"/>
        <v>52</v>
      </c>
      <c r="G16" s="19">
        <f t="shared" si="2"/>
        <v>0.72222222222222221</v>
      </c>
      <c r="I16" s="6"/>
      <c r="J16" s="8"/>
      <c r="K16" s="7"/>
      <c r="L16" s="6"/>
      <c r="M16" s="7"/>
    </row>
    <row r="17" spans="1:13" ht="21.95" customHeight="1">
      <c r="A17" s="22" t="s">
        <v>22</v>
      </c>
      <c r="B17" s="26">
        <v>4</v>
      </c>
      <c r="C17" s="23">
        <f>20*4</f>
        <v>80</v>
      </c>
      <c r="D17" s="23">
        <f>0+1+2+6</f>
        <v>9</v>
      </c>
      <c r="E17" s="17">
        <f t="shared" si="0"/>
        <v>0.1125</v>
      </c>
      <c r="F17" s="18">
        <f t="shared" si="1"/>
        <v>71</v>
      </c>
      <c r="G17" s="19">
        <f t="shared" si="2"/>
        <v>0.88749999999999996</v>
      </c>
      <c r="I17" s="6"/>
      <c r="J17" s="8"/>
      <c r="K17" s="7"/>
      <c r="L17" s="6"/>
      <c r="M17" s="7"/>
    </row>
    <row r="18" spans="1:13" ht="21.95" customHeight="1">
      <c r="A18" s="22" t="s">
        <v>23</v>
      </c>
      <c r="B18" s="26">
        <v>1</v>
      </c>
      <c r="C18" s="23">
        <v>8</v>
      </c>
      <c r="D18" s="23">
        <v>0</v>
      </c>
      <c r="E18" s="17">
        <f t="shared" si="0"/>
        <v>0</v>
      </c>
      <c r="F18" s="18">
        <f t="shared" si="1"/>
        <v>8</v>
      </c>
      <c r="G18" s="19">
        <f t="shared" si="2"/>
        <v>1</v>
      </c>
      <c r="I18" s="6"/>
      <c r="J18" s="8"/>
      <c r="K18" s="7"/>
      <c r="L18" s="6"/>
      <c r="M18" s="7"/>
    </row>
    <row r="19" spans="1:13" ht="21.95" customHeight="1">
      <c r="A19" s="22" t="s">
        <v>24</v>
      </c>
      <c r="B19" s="26">
        <v>1</v>
      </c>
      <c r="C19" s="23">
        <v>20</v>
      </c>
      <c r="D19" s="23">
        <v>1</v>
      </c>
      <c r="E19" s="17">
        <f t="shared" si="0"/>
        <v>0.05</v>
      </c>
      <c r="F19" s="18">
        <f t="shared" si="1"/>
        <v>19</v>
      </c>
      <c r="G19" s="19">
        <f t="shared" si="2"/>
        <v>0.95</v>
      </c>
      <c r="I19" s="6"/>
      <c r="J19" s="8"/>
      <c r="K19" s="7"/>
      <c r="L19" s="6"/>
      <c r="M19" s="7"/>
    </row>
    <row r="20" spans="1:13" ht="21.95" customHeight="1">
      <c r="A20" s="22"/>
      <c r="B20" s="22"/>
      <c r="C20" s="23"/>
      <c r="D20" s="23"/>
      <c r="E20" s="17" t="str">
        <f t="shared" si="0"/>
        <v/>
      </c>
      <c r="F20" s="18">
        <f t="shared" si="1"/>
        <v>0</v>
      </c>
      <c r="G20" s="19" t="str">
        <f t="shared" si="2"/>
        <v/>
      </c>
      <c r="I20" s="6"/>
      <c r="J20" s="8"/>
      <c r="K20" s="7"/>
      <c r="L20" s="6"/>
      <c r="M20" s="7"/>
    </row>
    <row r="21" spans="1:13" s="25" customFormat="1" ht="21.95" customHeight="1">
      <c r="A21" s="20" t="s">
        <v>3</v>
      </c>
      <c r="B21" s="21">
        <f>+(B6+B7+B8+B9+B10+B11+B12+B13+B14+B15+B16+B17+B18+B19)</f>
        <v>32</v>
      </c>
      <c r="C21" s="21">
        <f>SUM(C6:C20)</f>
        <v>600</v>
      </c>
      <c r="D21" s="21">
        <f>SUM(D6:D20)</f>
        <v>94</v>
      </c>
      <c r="E21" s="17">
        <f t="shared" si="0"/>
        <v>0.15666666666666668</v>
      </c>
      <c r="F21" s="18">
        <f t="shared" si="1"/>
        <v>506</v>
      </c>
      <c r="G21" s="19">
        <f t="shared" si="2"/>
        <v>0.84333333333333338</v>
      </c>
    </row>
    <row r="22" spans="1:13" ht="15">
      <c r="A22" s="4"/>
      <c r="B22" s="4"/>
      <c r="C22" s="10"/>
      <c r="D22" s="10"/>
      <c r="E22" s="14"/>
      <c r="F22" s="10"/>
      <c r="G22" s="14"/>
    </row>
    <row r="23" spans="1:13" ht="15">
      <c r="A23" s="4"/>
      <c r="B23" s="4"/>
      <c r="C23" s="3"/>
      <c r="D23" s="3"/>
      <c r="E23" s="15"/>
      <c r="F23" s="3"/>
      <c r="G23" s="15"/>
    </row>
    <row r="24" spans="1:13" ht="15">
      <c r="A24" s="4"/>
      <c r="B24" s="4"/>
      <c r="C24" s="3"/>
      <c r="D24" s="3"/>
      <c r="E24" s="15"/>
      <c r="F24" s="3"/>
      <c r="G24" s="15"/>
    </row>
    <row r="25" spans="1:13" ht="15">
      <c r="A25" s="4"/>
      <c r="B25" s="4"/>
      <c r="C25" s="3"/>
      <c r="D25" s="3"/>
      <c r="E25" s="15"/>
      <c r="F25" s="3"/>
      <c r="G25" s="15"/>
    </row>
    <row r="26" spans="1:13" ht="15">
      <c r="A26" s="4"/>
      <c r="B26" s="4"/>
      <c r="C26" s="3"/>
      <c r="D26" s="3"/>
      <c r="E26" s="15"/>
      <c r="F26" s="3"/>
      <c r="G26" s="15"/>
    </row>
    <row r="27" spans="1:13" ht="15">
      <c r="A27" s="4"/>
      <c r="B27" s="4"/>
      <c r="C27" s="3"/>
      <c r="D27" s="3"/>
      <c r="E27" s="15"/>
      <c r="F27" s="3"/>
      <c r="G27" s="15"/>
    </row>
    <row r="28" spans="1:13" ht="15">
      <c r="A28" s="4"/>
      <c r="B28" s="4"/>
      <c r="C28" s="3"/>
      <c r="D28" s="3"/>
      <c r="E28" s="15"/>
      <c r="F28" s="3"/>
      <c r="G28" s="15"/>
    </row>
    <row r="29" spans="1:13" ht="15">
      <c r="A29" s="4"/>
      <c r="B29" s="4"/>
      <c r="C29" s="3"/>
      <c r="D29" s="3"/>
      <c r="E29" s="15"/>
      <c r="F29" s="3"/>
      <c r="G29" s="15"/>
    </row>
    <row r="30" spans="1:13" ht="15">
      <c r="A30" s="4"/>
      <c r="B30" s="4"/>
      <c r="C30" s="3"/>
      <c r="D30" s="3"/>
      <c r="E30" s="15"/>
      <c r="F30" s="3"/>
      <c r="G30" s="15"/>
    </row>
    <row r="31" spans="1:13" ht="15">
      <c r="A31" s="4"/>
      <c r="B31" s="4"/>
      <c r="C31" s="3"/>
      <c r="D31" s="3"/>
      <c r="E31" s="15"/>
      <c r="F31" s="3"/>
      <c r="G31" s="15"/>
    </row>
    <row r="32" spans="1:13" ht="15">
      <c r="A32" s="4"/>
      <c r="B32" s="4"/>
      <c r="C32" s="3"/>
      <c r="D32" s="3"/>
      <c r="E32" s="15"/>
      <c r="F32" s="3"/>
      <c r="G32" s="15"/>
    </row>
    <row r="33" spans="1:7" ht="15">
      <c r="A33" s="4"/>
      <c r="B33" s="4"/>
      <c r="C33" s="3"/>
      <c r="D33" s="3"/>
      <c r="E33" s="15"/>
      <c r="F33" s="3"/>
      <c r="G33" s="15"/>
    </row>
    <row r="34" spans="1:7">
      <c r="C34" s="5"/>
      <c r="D34" s="5"/>
      <c r="E34" s="16"/>
      <c r="F34" s="5"/>
      <c r="G34" s="16"/>
    </row>
  </sheetData>
  <mergeCells count="4">
    <mergeCell ref="A1:G1"/>
    <mergeCell ref="A2:G2"/>
    <mergeCell ref="A3:G3"/>
    <mergeCell ref="A4:G4"/>
  </mergeCells>
  <pageMargins left="0.35433070866141736" right="0.35433070866141736" top="0.98425196850393704" bottom="0.98425196850393704" header="0.51181102362204722" footer="0.51181102362204722"/>
  <pageSetup orientation="landscape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5"/>
  <sheetViews>
    <sheetView tabSelected="1" workbookViewId="0">
      <selection activeCell="L22" sqref="L22"/>
    </sheetView>
  </sheetViews>
  <sheetFormatPr defaultRowHeight="12.75"/>
  <cols>
    <col min="1" max="1" width="27.42578125" customWidth="1"/>
    <col min="2" max="2" width="17.5703125" customWidth="1"/>
    <col min="3" max="4" width="16.7109375" customWidth="1"/>
    <col min="5" max="5" width="16.7109375" style="9" customWidth="1"/>
    <col min="6" max="6" width="16.7109375" customWidth="1"/>
    <col min="7" max="7" width="18" style="9" customWidth="1"/>
  </cols>
  <sheetData>
    <row r="1" spans="1:13" ht="42" customHeight="1">
      <c r="A1" s="27" t="s">
        <v>9</v>
      </c>
      <c r="B1" s="28"/>
      <c r="C1" s="29"/>
      <c r="D1" s="29"/>
      <c r="E1" s="29"/>
      <c r="F1" s="29"/>
      <c r="G1" s="30"/>
    </row>
    <row r="2" spans="1:13" ht="25.5" customHeight="1">
      <c r="A2" s="31" t="s">
        <v>6</v>
      </c>
      <c r="B2" s="32"/>
      <c r="C2" s="32"/>
      <c r="D2" s="32"/>
      <c r="E2" s="32"/>
      <c r="F2" s="32"/>
      <c r="G2" s="33"/>
    </row>
    <row r="3" spans="1:13" ht="42" customHeight="1">
      <c r="A3" s="34" t="s">
        <v>27</v>
      </c>
      <c r="B3" s="35"/>
      <c r="C3" s="36"/>
      <c r="D3" s="36"/>
      <c r="E3" s="36"/>
      <c r="F3" s="36"/>
      <c r="G3" s="37"/>
    </row>
    <row r="4" spans="1:13" ht="42" customHeight="1">
      <c r="A4" s="34" t="s">
        <v>26</v>
      </c>
      <c r="B4" s="35"/>
      <c r="C4" s="36"/>
      <c r="D4" s="36"/>
      <c r="E4" s="36"/>
      <c r="F4" s="36"/>
      <c r="G4" s="37"/>
    </row>
    <row r="5" spans="1:13" ht="57.75" customHeight="1">
      <c r="A5" s="1" t="s">
        <v>4</v>
      </c>
      <c r="B5" s="12" t="s">
        <v>5</v>
      </c>
      <c r="C5" s="2" t="s">
        <v>0</v>
      </c>
      <c r="D5" s="2" t="s">
        <v>1</v>
      </c>
      <c r="E5" s="13" t="s">
        <v>7</v>
      </c>
      <c r="F5" s="2" t="s">
        <v>2</v>
      </c>
      <c r="G5" s="13" t="s">
        <v>8</v>
      </c>
    </row>
    <row r="6" spans="1:13" ht="21.95" customHeight="1">
      <c r="A6" s="22" t="s">
        <v>10</v>
      </c>
      <c r="B6" s="26">
        <v>3</v>
      </c>
      <c r="C6" s="23">
        <f>42+8</f>
        <v>50</v>
      </c>
      <c r="D6" s="23">
        <f>0+4+20</f>
        <v>24</v>
      </c>
      <c r="E6" s="17">
        <f t="shared" ref="E6:E22" si="0">IF(C6="","",D6/C6)</f>
        <v>0.48</v>
      </c>
      <c r="F6" s="18">
        <f t="shared" ref="F6:F22" si="1">C6-D6</f>
        <v>26</v>
      </c>
      <c r="G6" s="19">
        <f t="shared" ref="G6:G22" si="2">IF(C6="","",F6/C6)</f>
        <v>0.52</v>
      </c>
      <c r="I6" s="6"/>
      <c r="J6" s="8"/>
      <c r="K6" s="7"/>
      <c r="L6" s="6"/>
      <c r="M6" s="7"/>
    </row>
    <row r="7" spans="1:13" ht="21.95" customHeight="1">
      <c r="A7" s="24" t="s">
        <v>11</v>
      </c>
      <c r="B7" s="26">
        <v>3</v>
      </c>
      <c r="C7" s="23">
        <f>21*3</f>
        <v>63</v>
      </c>
      <c r="D7" s="23">
        <f>2+0+1</f>
        <v>3</v>
      </c>
      <c r="E7" s="17">
        <f t="shared" si="0"/>
        <v>4.7619047619047616E-2</v>
      </c>
      <c r="F7" s="18">
        <f t="shared" si="1"/>
        <v>60</v>
      </c>
      <c r="G7" s="19">
        <f t="shared" si="2"/>
        <v>0.95238095238095233</v>
      </c>
      <c r="I7" s="6"/>
      <c r="J7" s="8"/>
      <c r="K7" s="7"/>
      <c r="L7" s="6"/>
      <c r="M7" s="7"/>
    </row>
    <row r="8" spans="1:13" ht="21.95" customHeight="1">
      <c r="A8" s="24" t="s">
        <v>13</v>
      </c>
      <c r="B8" s="26">
        <v>1</v>
      </c>
      <c r="C8" s="23">
        <v>21</v>
      </c>
      <c r="D8" s="23">
        <v>3</v>
      </c>
      <c r="E8" s="17">
        <f t="shared" si="0"/>
        <v>0.14285714285714285</v>
      </c>
      <c r="F8" s="18">
        <f t="shared" si="1"/>
        <v>18</v>
      </c>
      <c r="G8" s="19">
        <f t="shared" si="2"/>
        <v>0.8571428571428571</v>
      </c>
      <c r="I8" s="6"/>
      <c r="J8" s="8"/>
      <c r="K8" s="7"/>
      <c r="L8" s="6"/>
      <c r="M8" s="7"/>
    </row>
    <row r="9" spans="1:13" ht="21.95" customHeight="1">
      <c r="A9" s="24" t="s">
        <v>14</v>
      </c>
      <c r="B9" s="26">
        <v>1</v>
      </c>
      <c r="C9" s="23">
        <v>21</v>
      </c>
      <c r="D9" s="23">
        <v>0</v>
      </c>
      <c r="E9" s="17">
        <f t="shared" si="0"/>
        <v>0</v>
      </c>
      <c r="F9" s="18">
        <f t="shared" si="1"/>
        <v>21</v>
      </c>
      <c r="G9" s="19">
        <f t="shared" si="2"/>
        <v>1</v>
      </c>
      <c r="I9" s="6"/>
      <c r="J9" s="8"/>
      <c r="K9" s="7"/>
      <c r="L9" s="6"/>
      <c r="M9" s="7"/>
    </row>
    <row r="10" spans="1:13" ht="21.95" customHeight="1">
      <c r="A10" s="22" t="s">
        <v>15</v>
      </c>
      <c r="B10" s="26">
        <v>1</v>
      </c>
      <c r="C10" s="23">
        <v>21</v>
      </c>
      <c r="D10" s="23">
        <v>1</v>
      </c>
      <c r="E10" s="17">
        <f t="shared" si="0"/>
        <v>4.7619047619047616E-2</v>
      </c>
      <c r="F10" s="18">
        <f t="shared" si="1"/>
        <v>20</v>
      </c>
      <c r="G10" s="19">
        <f t="shared" si="2"/>
        <v>0.95238095238095233</v>
      </c>
      <c r="I10" s="6"/>
      <c r="J10" s="8"/>
      <c r="K10" s="7"/>
      <c r="L10" s="6"/>
      <c r="M10" s="7"/>
    </row>
    <row r="11" spans="1:13" ht="21.95" customHeight="1">
      <c r="A11" s="22" t="s">
        <v>16</v>
      </c>
      <c r="B11" s="26">
        <v>4</v>
      </c>
      <c r="C11" s="23">
        <f>21*3</f>
        <v>63</v>
      </c>
      <c r="D11" s="23">
        <f>5+0+1+3</f>
        <v>9</v>
      </c>
      <c r="E11" s="17">
        <f t="shared" si="0"/>
        <v>0.14285714285714285</v>
      </c>
      <c r="F11" s="18">
        <f t="shared" si="1"/>
        <v>54</v>
      </c>
      <c r="G11" s="19">
        <f t="shared" si="2"/>
        <v>0.8571428571428571</v>
      </c>
      <c r="I11" s="6"/>
      <c r="J11" s="8"/>
      <c r="K11" s="7"/>
      <c r="L11" s="6"/>
      <c r="M11" s="7"/>
    </row>
    <row r="12" spans="1:13" ht="21.95" customHeight="1">
      <c r="A12" s="22" t="s">
        <v>17</v>
      </c>
      <c r="B12" s="26">
        <v>1</v>
      </c>
      <c r="C12" s="23">
        <v>21</v>
      </c>
      <c r="D12" s="23">
        <v>0</v>
      </c>
      <c r="E12" s="17">
        <f t="shared" si="0"/>
        <v>0</v>
      </c>
      <c r="F12" s="18">
        <f t="shared" si="1"/>
        <v>21</v>
      </c>
      <c r="G12" s="19">
        <f t="shared" si="2"/>
        <v>1</v>
      </c>
      <c r="I12" s="6"/>
      <c r="J12" s="8"/>
      <c r="K12" s="7"/>
      <c r="L12" s="6"/>
      <c r="M12" s="7"/>
    </row>
    <row r="13" spans="1:13" ht="21.95" customHeight="1">
      <c r="A13" s="22" t="s">
        <v>18</v>
      </c>
      <c r="B13" s="26">
        <v>3</v>
      </c>
      <c r="C13" s="23">
        <f>42+8</f>
        <v>50</v>
      </c>
      <c r="D13" s="23">
        <f>1+0+3</f>
        <v>4</v>
      </c>
      <c r="E13" s="17">
        <f t="shared" si="0"/>
        <v>0.08</v>
      </c>
      <c r="F13" s="18">
        <f t="shared" si="1"/>
        <v>46</v>
      </c>
      <c r="G13" s="19">
        <f t="shared" si="2"/>
        <v>0.92</v>
      </c>
      <c r="I13" s="6"/>
      <c r="J13" s="8"/>
      <c r="K13" s="7"/>
      <c r="L13" s="6"/>
      <c r="M13" s="7"/>
    </row>
    <row r="14" spans="1:13" ht="21.95" customHeight="1">
      <c r="A14" s="22" t="s">
        <v>19</v>
      </c>
      <c r="B14" s="26">
        <v>1</v>
      </c>
      <c r="C14" s="23">
        <v>21</v>
      </c>
      <c r="D14" s="23">
        <v>3</v>
      </c>
      <c r="E14" s="17">
        <f t="shared" si="0"/>
        <v>0.14285714285714285</v>
      </c>
      <c r="F14" s="18">
        <f t="shared" si="1"/>
        <v>18</v>
      </c>
      <c r="G14" s="19">
        <f t="shared" si="2"/>
        <v>0.8571428571428571</v>
      </c>
      <c r="I14" s="6"/>
      <c r="J14" s="8"/>
      <c r="K14" s="7"/>
      <c r="L14" s="6"/>
      <c r="M14" s="7"/>
    </row>
    <row r="15" spans="1:13" ht="21.95" customHeight="1">
      <c r="A15" s="22" t="s">
        <v>20</v>
      </c>
      <c r="B15" s="26">
        <v>4</v>
      </c>
      <c r="C15" s="23">
        <f>63+13</f>
        <v>76</v>
      </c>
      <c r="D15" s="23">
        <f>0+2+11+1</f>
        <v>14</v>
      </c>
      <c r="E15" s="17">
        <f t="shared" si="0"/>
        <v>0.18421052631578946</v>
      </c>
      <c r="F15" s="18">
        <f t="shared" si="1"/>
        <v>62</v>
      </c>
      <c r="G15" s="19">
        <f t="shared" si="2"/>
        <v>0.81578947368421051</v>
      </c>
      <c r="I15" s="6"/>
      <c r="J15" s="8"/>
      <c r="K15" s="7"/>
      <c r="L15" s="6"/>
      <c r="M15" s="7"/>
    </row>
    <row r="16" spans="1:13" ht="21.95" customHeight="1">
      <c r="A16" s="22" t="s">
        <v>21</v>
      </c>
      <c r="B16" s="26">
        <v>4</v>
      </c>
      <c r="C16" s="23">
        <f>63+12</f>
        <v>75</v>
      </c>
      <c r="D16" s="23">
        <f>6+1+1+20</f>
        <v>28</v>
      </c>
      <c r="E16" s="17">
        <f t="shared" si="0"/>
        <v>0.37333333333333335</v>
      </c>
      <c r="F16" s="18">
        <f t="shared" si="1"/>
        <v>47</v>
      </c>
      <c r="G16" s="19">
        <f t="shared" si="2"/>
        <v>0.62666666666666671</v>
      </c>
      <c r="I16" s="6"/>
      <c r="J16" s="8"/>
      <c r="K16" s="7"/>
      <c r="L16" s="6"/>
      <c r="M16" s="7"/>
    </row>
    <row r="17" spans="1:13" ht="21.95" customHeight="1">
      <c r="A17" s="22" t="s">
        <v>22</v>
      </c>
      <c r="B17" s="26">
        <v>4</v>
      </c>
      <c r="C17" s="23">
        <f>21*4</f>
        <v>84</v>
      </c>
      <c r="D17" s="23">
        <f>0+2+11+3</f>
        <v>16</v>
      </c>
      <c r="E17" s="17">
        <f t="shared" si="0"/>
        <v>0.19047619047619047</v>
      </c>
      <c r="F17" s="18">
        <f t="shared" si="1"/>
        <v>68</v>
      </c>
      <c r="G17" s="19">
        <f t="shared" si="2"/>
        <v>0.80952380952380953</v>
      </c>
      <c r="I17" s="6"/>
      <c r="J17" s="8"/>
      <c r="K17" s="7"/>
      <c r="L17" s="6"/>
      <c r="M17" s="7"/>
    </row>
    <row r="18" spans="1:13" ht="21.95" customHeight="1">
      <c r="A18" s="22" t="s">
        <v>23</v>
      </c>
      <c r="B18" s="26">
        <v>1</v>
      </c>
      <c r="C18" s="23">
        <v>8</v>
      </c>
      <c r="D18" s="23">
        <v>0</v>
      </c>
      <c r="E18" s="17">
        <f t="shared" si="0"/>
        <v>0</v>
      </c>
      <c r="F18" s="18">
        <f t="shared" si="1"/>
        <v>8</v>
      </c>
      <c r="G18" s="19">
        <f t="shared" si="2"/>
        <v>1</v>
      </c>
      <c r="I18" s="6"/>
      <c r="J18" s="8"/>
      <c r="K18" s="7"/>
      <c r="L18" s="6"/>
      <c r="M18" s="7"/>
    </row>
    <row r="19" spans="1:13" ht="21.95" customHeight="1">
      <c r="A19" s="22" t="s">
        <v>24</v>
      </c>
      <c r="B19" s="26">
        <v>1</v>
      </c>
      <c r="C19" s="23">
        <v>21</v>
      </c>
      <c r="D19" s="23">
        <v>6</v>
      </c>
      <c r="E19" s="17">
        <f t="shared" si="0"/>
        <v>0.2857142857142857</v>
      </c>
      <c r="F19" s="18">
        <f t="shared" si="1"/>
        <v>15</v>
      </c>
      <c r="G19" s="19">
        <f t="shared" si="2"/>
        <v>0.7142857142857143</v>
      </c>
      <c r="I19" s="6"/>
      <c r="J19" s="8"/>
      <c r="K19" s="7"/>
      <c r="L19" s="6"/>
      <c r="M19" s="7"/>
    </row>
    <row r="20" spans="1:13" ht="21.95" customHeight="1">
      <c r="A20" s="22"/>
      <c r="B20" s="22"/>
      <c r="C20" s="23"/>
      <c r="D20" s="23"/>
      <c r="E20" s="17" t="str">
        <f t="shared" si="0"/>
        <v/>
      </c>
      <c r="F20" s="18">
        <f t="shared" si="1"/>
        <v>0</v>
      </c>
      <c r="G20" s="19" t="str">
        <f t="shared" si="2"/>
        <v/>
      </c>
      <c r="I20" s="6"/>
      <c r="J20" s="8"/>
      <c r="K20" s="7"/>
      <c r="L20" s="6"/>
      <c r="M20" s="7"/>
    </row>
    <row r="21" spans="1:13" ht="21.95" customHeight="1">
      <c r="A21" s="22"/>
      <c r="B21" s="23"/>
      <c r="C21" s="23"/>
      <c r="D21" s="23"/>
      <c r="E21" s="17" t="str">
        <f t="shared" si="0"/>
        <v/>
      </c>
      <c r="F21" s="18">
        <f t="shared" si="1"/>
        <v>0</v>
      </c>
      <c r="G21" s="19" t="str">
        <f t="shared" si="2"/>
        <v/>
      </c>
      <c r="I21" s="6"/>
      <c r="J21" s="8"/>
      <c r="K21" s="7"/>
      <c r="L21" s="6"/>
      <c r="M21" s="7"/>
    </row>
    <row r="22" spans="1:13" s="25" customFormat="1" ht="21.95" customHeight="1">
      <c r="A22" s="20" t="s">
        <v>3</v>
      </c>
      <c r="B22" s="21">
        <f>+(B6+B7+B8+B9+B10+B11+B12+B13+B14+B15+B16+B17+B18+B19)</f>
        <v>32</v>
      </c>
      <c r="C22" s="21">
        <f>SUM(C6:C21)</f>
        <v>595</v>
      </c>
      <c r="D22" s="21">
        <f>SUM(D6:D21)</f>
        <v>111</v>
      </c>
      <c r="E22" s="17">
        <f t="shared" si="0"/>
        <v>0.1865546218487395</v>
      </c>
      <c r="F22" s="18">
        <f t="shared" si="1"/>
        <v>484</v>
      </c>
      <c r="G22" s="19">
        <f t="shared" si="2"/>
        <v>0.8134453781512605</v>
      </c>
    </row>
    <row r="23" spans="1:13" ht="15">
      <c r="A23" s="4"/>
      <c r="B23" s="4"/>
      <c r="C23" s="10"/>
      <c r="D23" s="10"/>
      <c r="E23" s="14"/>
      <c r="F23" s="10"/>
      <c r="G23" s="14"/>
    </row>
    <row r="24" spans="1:13" ht="15">
      <c r="A24" s="4"/>
      <c r="B24" s="4"/>
      <c r="C24" s="3"/>
      <c r="D24" s="3"/>
      <c r="E24" s="15"/>
      <c r="F24" s="3"/>
      <c r="G24" s="15"/>
    </row>
    <row r="25" spans="1:13" ht="15">
      <c r="A25" s="4"/>
      <c r="B25" s="4"/>
      <c r="C25" s="3"/>
      <c r="D25" s="3"/>
      <c r="E25" s="15"/>
      <c r="F25" s="3"/>
      <c r="G25" s="15"/>
    </row>
    <row r="26" spans="1:13" ht="15">
      <c r="A26" s="4"/>
      <c r="B26" s="4"/>
      <c r="C26" s="3"/>
      <c r="D26" s="3"/>
      <c r="E26" s="15"/>
      <c r="F26" s="3"/>
      <c r="G26" s="15"/>
    </row>
    <row r="27" spans="1:13" ht="15">
      <c r="A27" s="4"/>
      <c r="B27" s="4"/>
      <c r="C27" s="3"/>
      <c r="D27" s="3"/>
      <c r="E27" s="15"/>
      <c r="F27" s="3"/>
      <c r="G27" s="15"/>
    </row>
    <row r="28" spans="1:13" ht="15">
      <c r="A28" s="4"/>
      <c r="B28" s="4"/>
      <c r="C28" s="3"/>
      <c r="D28" s="3"/>
      <c r="E28" s="15"/>
      <c r="F28" s="3"/>
      <c r="G28" s="15"/>
    </row>
    <row r="29" spans="1:13" ht="15">
      <c r="A29" s="4"/>
      <c r="B29" s="4"/>
      <c r="C29" s="3"/>
      <c r="D29" s="3"/>
      <c r="E29" s="15"/>
      <c r="F29" s="3"/>
      <c r="G29" s="15"/>
    </row>
    <row r="30" spans="1:13" ht="15">
      <c r="A30" s="4"/>
      <c r="B30" s="4"/>
      <c r="C30" s="3"/>
      <c r="D30" s="3"/>
      <c r="E30" s="15"/>
      <c r="F30" s="3"/>
      <c r="G30" s="15"/>
    </row>
    <row r="31" spans="1:13" ht="15">
      <c r="A31" s="4"/>
      <c r="B31" s="4"/>
      <c r="C31" s="3"/>
      <c r="D31" s="3"/>
      <c r="E31" s="15"/>
      <c r="F31" s="3"/>
      <c r="G31" s="15"/>
    </row>
    <row r="32" spans="1:13" ht="15">
      <c r="A32" s="4"/>
      <c r="B32" s="4"/>
      <c r="C32" s="3"/>
      <c r="D32" s="3"/>
      <c r="E32" s="15"/>
      <c r="F32" s="3"/>
      <c r="G32" s="15"/>
    </row>
    <row r="33" spans="1:7" ht="15">
      <c r="A33" s="4"/>
      <c r="B33" s="4"/>
      <c r="C33" s="3"/>
      <c r="D33" s="3"/>
      <c r="E33" s="15"/>
      <c r="F33" s="3"/>
      <c r="G33" s="15"/>
    </row>
    <row r="34" spans="1:7" ht="15">
      <c r="A34" s="4"/>
      <c r="B34" s="4"/>
      <c r="C34" s="3"/>
      <c r="D34" s="3"/>
      <c r="E34" s="15"/>
      <c r="F34" s="3"/>
      <c r="G34" s="15"/>
    </row>
    <row r="35" spans="1:7">
      <c r="C35" s="5"/>
      <c r="D35" s="5"/>
      <c r="E35" s="16"/>
      <c r="F35" s="5"/>
      <c r="G35" s="16"/>
    </row>
  </sheetData>
  <mergeCells count="4">
    <mergeCell ref="A1:G1"/>
    <mergeCell ref="A2:G2"/>
    <mergeCell ref="A3:G3"/>
    <mergeCell ref="A4:G4"/>
  </mergeCells>
  <pageMargins left="0.35433070866141736" right="0.35433070866141736" top="0.98425196850393704" bottom="0.98425196850393704" header="0.51181102362204722" footer="0.51181102362204722"/>
  <pageSetup orientation="landscape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4"/>
  <sheetViews>
    <sheetView topLeftCell="A2" workbookViewId="0">
      <selection activeCell="D5" sqref="D5"/>
    </sheetView>
  </sheetViews>
  <sheetFormatPr defaultRowHeight="12.75"/>
  <cols>
    <col min="1" max="1" width="27.42578125" customWidth="1"/>
    <col min="2" max="2" width="17.5703125" customWidth="1"/>
    <col min="3" max="4" width="16.7109375" customWidth="1"/>
    <col min="5" max="5" width="16.7109375" style="9" customWidth="1"/>
    <col min="6" max="6" width="16.7109375" customWidth="1"/>
    <col min="7" max="7" width="18" style="9" customWidth="1"/>
  </cols>
  <sheetData>
    <row r="1" spans="1:13" ht="42" customHeight="1">
      <c r="A1" s="27" t="s">
        <v>9</v>
      </c>
      <c r="B1" s="28"/>
      <c r="C1" s="29"/>
      <c r="D1" s="29"/>
      <c r="E1" s="29"/>
      <c r="F1" s="29"/>
      <c r="G1" s="30"/>
    </row>
    <row r="2" spans="1:13" ht="25.5" customHeight="1">
      <c r="A2" s="31" t="s">
        <v>6</v>
      </c>
      <c r="B2" s="32"/>
      <c r="C2" s="32"/>
      <c r="D2" s="32"/>
      <c r="E2" s="32"/>
      <c r="F2" s="32"/>
      <c r="G2" s="33"/>
    </row>
    <row r="3" spans="1:13" ht="42" customHeight="1">
      <c r="A3" s="34" t="s">
        <v>28</v>
      </c>
      <c r="B3" s="35"/>
      <c r="C3" s="36"/>
      <c r="D3" s="36"/>
      <c r="E3" s="36"/>
      <c r="F3" s="36"/>
      <c r="G3" s="37"/>
    </row>
    <row r="4" spans="1:13" ht="42" customHeight="1">
      <c r="A4" s="34" t="s">
        <v>29</v>
      </c>
      <c r="B4" s="35"/>
      <c r="C4" s="36"/>
      <c r="D4" s="36"/>
      <c r="E4" s="36"/>
      <c r="F4" s="36"/>
      <c r="G4" s="37"/>
    </row>
    <row r="5" spans="1:13" ht="57.75" customHeight="1">
      <c r="A5" s="1" t="s">
        <v>4</v>
      </c>
      <c r="B5" s="12" t="s">
        <v>5</v>
      </c>
      <c r="C5" s="2" t="s">
        <v>0</v>
      </c>
      <c r="D5" s="2" t="s">
        <v>1</v>
      </c>
      <c r="E5" s="13" t="s">
        <v>7</v>
      </c>
      <c r="F5" s="2" t="s">
        <v>2</v>
      </c>
      <c r="G5" s="13" t="s">
        <v>8</v>
      </c>
    </row>
    <row r="6" spans="1:13" ht="21.95" customHeight="1">
      <c r="A6" s="22" t="s">
        <v>10</v>
      </c>
      <c r="B6" s="26">
        <v>3</v>
      </c>
      <c r="C6" s="23">
        <v>47</v>
      </c>
      <c r="D6" s="23"/>
      <c r="E6" s="17">
        <f>IF(C6="","",D6/C6)</f>
        <v>0</v>
      </c>
      <c r="F6" s="18">
        <f t="shared" ref="F6:F21" si="0">C6-D6</f>
        <v>47</v>
      </c>
      <c r="G6" s="19">
        <f>IF(C6="","",F6/C6)</f>
        <v>1</v>
      </c>
      <c r="I6" s="6"/>
      <c r="J6" s="8"/>
      <c r="K6" s="7"/>
      <c r="L6" s="6"/>
      <c r="M6" s="7"/>
    </row>
    <row r="7" spans="1:13" ht="21.95" customHeight="1">
      <c r="A7" s="24" t="s">
        <v>11</v>
      </c>
      <c r="B7" s="26">
        <v>3</v>
      </c>
      <c r="C7" s="23">
        <f>20*3</f>
        <v>60</v>
      </c>
      <c r="D7" s="23"/>
      <c r="E7" s="17">
        <f t="shared" ref="E7:E21" si="1">IF(C7="","",D7/C7)</f>
        <v>0</v>
      </c>
      <c r="F7" s="18">
        <f t="shared" si="0"/>
        <v>60</v>
      </c>
      <c r="G7" s="19">
        <f t="shared" ref="G7:G21" si="2">IF(C7="","",F7/C7)</f>
        <v>1</v>
      </c>
      <c r="I7" s="6"/>
      <c r="J7" s="8"/>
      <c r="K7" s="7"/>
      <c r="L7" s="6"/>
      <c r="M7" s="7"/>
    </row>
    <row r="8" spans="1:13" ht="21.95" customHeight="1">
      <c r="A8" s="24" t="s">
        <v>13</v>
      </c>
      <c r="B8" s="26">
        <v>1</v>
      </c>
      <c r="C8" s="23">
        <v>20</v>
      </c>
      <c r="D8" s="23"/>
      <c r="E8" s="17">
        <f t="shared" si="1"/>
        <v>0</v>
      </c>
      <c r="F8" s="18">
        <f t="shared" si="0"/>
        <v>20</v>
      </c>
      <c r="G8" s="19">
        <f t="shared" si="2"/>
        <v>1</v>
      </c>
      <c r="I8" s="6"/>
      <c r="J8" s="8"/>
      <c r="K8" s="7"/>
      <c r="L8" s="6"/>
      <c r="M8" s="7"/>
    </row>
    <row r="9" spans="1:13" ht="21.95" customHeight="1">
      <c r="A9" s="24" t="s">
        <v>14</v>
      </c>
      <c r="B9" s="26">
        <v>1</v>
      </c>
      <c r="C9" s="23">
        <v>20</v>
      </c>
      <c r="D9" s="23"/>
      <c r="E9" s="17">
        <f t="shared" si="1"/>
        <v>0</v>
      </c>
      <c r="F9" s="18">
        <f t="shared" si="0"/>
        <v>20</v>
      </c>
      <c r="G9" s="19">
        <f t="shared" si="2"/>
        <v>1</v>
      </c>
      <c r="I9" s="6"/>
      <c r="J9" s="8"/>
      <c r="K9" s="7"/>
      <c r="L9" s="6"/>
      <c r="M9" s="7"/>
    </row>
    <row r="10" spans="1:13" ht="21.95" customHeight="1">
      <c r="A10" s="22" t="s">
        <v>15</v>
      </c>
      <c r="B10" s="26">
        <v>1</v>
      </c>
      <c r="C10" s="23">
        <v>20</v>
      </c>
      <c r="D10" s="23"/>
      <c r="E10" s="17">
        <f t="shared" si="1"/>
        <v>0</v>
      </c>
      <c r="F10" s="18">
        <f t="shared" si="0"/>
        <v>20</v>
      </c>
      <c r="G10" s="19">
        <f t="shared" si="2"/>
        <v>1</v>
      </c>
      <c r="I10" s="6"/>
      <c r="J10" s="8"/>
      <c r="K10" s="7"/>
      <c r="L10" s="6"/>
      <c r="M10" s="7"/>
    </row>
    <row r="11" spans="1:13" ht="21.95" customHeight="1">
      <c r="A11" s="22" t="s">
        <v>16</v>
      </c>
      <c r="B11" s="26">
        <v>4</v>
      </c>
      <c r="C11" s="23">
        <f>20*4</f>
        <v>80</v>
      </c>
      <c r="D11" s="23"/>
      <c r="E11" s="17">
        <f t="shared" si="1"/>
        <v>0</v>
      </c>
      <c r="F11" s="18">
        <f t="shared" si="0"/>
        <v>80</v>
      </c>
      <c r="G11" s="19">
        <f t="shared" si="2"/>
        <v>1</v>
      </c>
      <c r="I11" s="6"/>
      <c r="J11" s="8"/>
      <c r="K11" s="7"/>
      <c r="L11" s="6"/>
      <c r="M11" s="7"/>
    </row>
    <row r="12" spans="1:13" ht="21.95" customHeight="1">
      <c r="A12" s="22" t="s">
        <v>17</v>
      </c>
      <c r="B12" s="26">
        <v>1</v>
      </c>
      <c r="C12" s="23">
        <v>20</v>
      </c>
      <c r="D12" s="23"/>
      <c r="E12" s="17">
        <f t="shared" si="1"/>
        <v>0</v>
      </c>
      <c r="F12" s="18">
        <f t="shared" si="0"/>
        <v>20</v>
      </c>
      <c r="G12" s="19">
        <f t="shared" si="2"/>
        <v>1</v>
      </c>
      <c r="I12" s="6"/>
      <c r="J12" s="8"/>
      <c r="K12" s="7"/>
      <c r="L12" s="6"/>
      <c r="M12" s="7"/>
    </row>
    <row r="13" spans="1:13" ht="21.95" customHeight="1">
      <c r="A13" s="22" t="s">
        <v>18</v>
      </c>
      <c r="B13" s="26">
        <v>3</v>
      </c>
      <c r="C13" s="23">
        <v>47</v>
      </c>
      <c r="D13" s="23"/>
      <c r="E13" s="17">
        <f t="shared" si="1"/>
        <v>0</v>
      </c>
      <c r="F13" s="18">
        <f t="shared" si="0"/>
        <v>47</v>
      </c>
      <c r="G13" s="19">
        <f t="shared" si="2"/>
        <v>1</v>
      </c>
      <c r="I13" s="6"/>
      <c r="J13" s="8"/>
      <c r="K13" s="7"/>
      <c r="L13" s="6"/>
      <c r="M13" s="7"/>
    </row>
    <row r="14" spans="1:13" ht="21.95" customHeight="1">
      <c r="A14" s="22" t="s">
        <v>19</v>
      </c>
      <c r="B14" s="26">
        <v>1</v>
      </c>
      <c r="C14" s="23">
        <v>20</v>
      </c>
      <c r="D14" s="23"/>
      <c r="E14" s="17">
        <f t="shared" si="1"/>
        <v>0</v>
      </c>
      <c r="F14" s="18">
        <f t="shared" si="0"/>
        <v>20</v>
      </c>
      <c r="G14" s="19">
        <f t="shared" si="2"/>
        <v>1</v>
      </c>
      <c r="I14" s="6"/>
      <c r="J14" s="8"/>
      <c r="K14" s="7"/>
      <c r="L14" s="6"/>
      <c r="M14" s="7"/>
    </row>
    <row r="15" spans="1:13" ht="21.95" customHeight="1">
      <c r="A15" s="22" t="s">
        <v>20</v>
      </c>
      <c r="B15" s="26">
        <v>4</v>
      </c>
      <c r="C15" s="23">
        <f>60+25</f>
        <v>85</v>
      </c>
      <c r="D15" s="23"/>
      <c r="E15" s="17">
        <f t="shared" si="1"/>
        <v>0</v>
      </c>
      <c r="F15" s="18">
        <f t="shared" si="0"/>
        <v>85</v>
      </c>
      <c r="G15" s="19">
        <f t="shared" si="2"/>
        <v>1</v>
      </c>
      <c r="I15" s="6"/>
      <c r="J15" s="8"/>
      <c r="K15" s="7"/>
      <c r="L15" s="6"/>
      <c r="M15" s="7"/>
    </row>
    <row r="16" spans="1:13" ht="21.95" customHeight="1">
      <c r="A16" s="22" t="s">
        <v>21</v>
      </c>
      <c r="B16" s="26">
        <v>4</v>
      </c>
      <c r="C16" s="23">
        <v>72</v>
      </c>
      <c r="D16" s="23"/>
      <c r="E16" s="17">
        <f t="shared" si="1"/>
        <v>0</v>
      </c>
      <c r="F16" s="18">
        <f t="shared" si="0"/>
        <v>72</v>
      </c>
      <c r="G16" s="19">
        <f t="shared" si="2"/>
        <v>1</v>
      </c>
      <c r="I16" s="6"/>
      <c r="J16" s="8"/>
      <c r="K16" s="7"/>
      <c r="L16" s="6"/>
      <c r="M16" s="7"/>
    </row>
    <row r="17" spans="1:13" ht="21.95" customHeight="1">
      <c r="A17" s="22" t="s">
        <v>22</v>
      </c>
      <c r="B17" s="26">
        <v>4</v>
      </c>
      <c r="C17" s="23">
        <f>20*4</f>
        <v>80</v>
      </c>
      <c r="D17" s="23"/>
      <c r="E17" s="17">
        <f>IF(C17="","",D17/C17)</f>
        <v>0</v>
      </c>
      <c r="F17" s="18">
        <f t="shared" si="0"/>
        <v>80</v>
      </c>
      <c r="G17" s="19">
        <f t="shared" si="2"/>
        <v>1</v>
      </c>
      <c r="I17" s="6"/>
      <c r="J17" s="8"/>
      <c r="K17" s="7"/>
      <c r="L17" s="6"/>
      <c r="M17" s="7"/>
    </row>
    <row r="18" spans="1:13" ht="21.95" customHeight="1">
      <c r="A18" s="22" t="s">
        <v>23</v>
      </c>
      <c r="B18" s="26">
        <v>1</v>
      </c>
      <c r="C18" s="23">
        <v>8</v>
      </c>
      <c r="D18" s="23"/>
      <c r="E18" s="17">
        <f>IF(C18="","",D18/C18)</f>
        <v>0</v>
      </c>
      <c r="F18" s="18">
        <f t="shared" si="0"/>
        <v>8</v>
      </c>
      <c r="G18" s="19">
        <f t="shared" si="2"/>
        <v>1</v>
      </c>
      <c r="I18" s="6"/>
      <c r="J18" s="8"/>
      <c r="K18" s="7"/>
      <c r="L18" s="6"/>
      <c r="M18" s="7"/>
    </row>
    <row r="19" spans="1:13" ht="21.95" customHeight="1">
      <c r="A19" s="22" t="s">
        <v>24</v>
      </c>
      <c r="B19" s="26">
        <v>1</v>
      </c>
      <c r="C19" s="23">
        <v>20</v>
      </c>
      <c r="D19" s="23"/>
      <c r="E19" s="17">
        <f>IF(C19="","",D19/C19)</f>
        <v>0</v>
      </c>
      <c r="F19" s="18">
        <f t="shared" si="0"/>
        <v>20</v>
      </c>
      <c r="G19" s="19">
        <f t="shared" si="2"/>
        <v>1</v>
      </c>
      <c r="I19" s="6"/>
      <c r="J19" s="8"/>
      <c r="K19" s="7"/>
      <c r="L19" s="6"/>
      <c r="M19" s="7"/>
    </row>
    <row r="20" spans="1:13" ht="21.95" customHeight="1">
      <c r="A20" s="22"/>
      <c r="B20" s="22"/>
      <c r="C20" s="23"/>
      <c r="D20" s="23"/>
      <c r="E20" s="17" t="str">
        <f>IF(C20="","",D20/C20)</f>
        <v/>
      </c>
      <c r="F20" s="18">
        <f t="shared" si="0"/>
        <v>0</v>
      </c>
      <c r="G20" s="19" t="str">
        <f t="shared" si="2"/>
        <v/>
      </c>
      <c r="I20" s="6"/>
      <c r="J20" s="8"/>
      <c r="K20" s="7"/>
      <c r="L20" s="6"/>
      <c r="M20" s="7"/>
    </row>
    <row r="21" spans="1:13" s="11" customFormat="1" ht="21.95" customHeight="1">
      <c r="A21" s="20" t="s">
        <v>3</v>
      </c>
      <c r="B21" s="21">
        <f>+(B6+B7+B8+B9+B10+B11+B12+B13+B14+B15+B16+B17+B18+B19)</f>
        <v>32</v>
      </c>
      <c r="C21" s="21">
        <f>SUM(C6:C20)</f>
        <v>599</v>
      </c>
      <c r="D21" s="21">
        <f>SUM(D6:D20)</f>
        <v>0</v>
      </c>
      <c r="E21" s="17">
        <f t="shared" si="1"/>
        <v>0</v>
      </c>
      <c r="F21" s="18">
        <f t="shared" si="0"/>
        <v>599</v>
      </c>
      <c r="G21" s="19">
        <f t="shared" si="2"/>
        <v>1</v>
      </c>
    </row>
    <row r="22" spans="1:13" ht="15">
      <c r="A22" s="4"/>
      <c r="B22" s="4"/>
      <c r="C22" s="10"/>
      <c r="D22" s="10"/>
      <c r="E22" s="14"/>
      <c r="F22" s="10"/>
      <c r="G22" s="14"/>
    </row>
    <row r="23" spans="1:13" ht="15">
      <c r="A23" s="4"/>
      <c r="B23" s="4"/>
      <c r="C23" s="3"/>
      <c r="D23" s="3"/>
      <c r="E23" s="15"/>
      <c r="F23" s="3"/>
      <c r="G23" s="15"/>
    </row>
    <row r="24" spans="1:13" ht="15">
      <c r="A24" s="4"/>
      <c r="B24" s="4"/>
      <c r="C24" s="3"/>
      <c r="D24" s="3"/>
      <c r="E24" s="15"/>
      <c r="F24" s="3"/>
      <c r="G24" s="15"/>
    </row>
    <row r="25" spans="1:13" ht="15">
      <c r="A25" s="4"/>
      <c r="B25" s="4"/>
      <c r="C25" s="3"/>
      <c r="D25" s="3"/>
      <c r="E25" s="15"/>
      <c r="F25" s="3"/>
      <c r="G25" s="15"/>
    </row>
    <row r="26" spans="1:13" ht="15">
      <c r="A26" s="4"/>
      <c r="B26" s="4"/>
      <c r="C26" s="3"/>
      <c r="D26" s="3"/>
      <c r="E26" s="15"/>
      <c r="F26" s="3"/>
      <c r="G26" s="15"/>
    </row>
    <row r="27" spans="1:13" ht="15">
      <c r="A27" s="4"/>
      <c r="B27" s="4"/>
      <c r="C27" s="3"/>
      <c r="D27" s="3"/>
      <c r="E27" s="15"/>
      <c r="F27" s="3"/>
      <c r="G27" s="15"/>
    </row>
    <row r="28" spans="1:13" ht="15">
      <c r="A28" s="4"/>
      <c r="B28" s="4"/>
      <c r="C28" s="3"/>
      <c r="D28" s="3"/>
      <c r="E28" s="15"/>
      <c r="F28" s="3"/>
      <c r="G28" s="15"/>
    </row>
    <row r="29" spans="1:13" ht="15">
      <c r="A29" s="4"/>
      <c r="B29" s="4"/>
      <c r="C29" s="3"/>
      <c r="D29" s="3"/>
      <c r="E29" s="15"/>
      <c r="F29" s="3"/>
      <c r="G29" s="15"/>
    </row>
    <row r="30" spans="1:13" ht="15">
      <c r="A30" s="4"/>
      <c r="B30" s="4"/>
      <c r="C30" s="3"/>
      <c r="D30" s="3"/>
      <c r="E30" s="15"/>
      <c r="F30" s="3"/>
      <c r="G30" s="15"/>
    </row>
    <row r="31" spans="1:13" ht="15">
      <c r="A31" s="4"/>
      <c r="B31" s="4"/>
      <c r="C31" s="3"/>
      <c r="D31" s="3"/>
      <c r="E31" s="15"/>
      <c r="F31" s="3"/>
      <c r="G31" s="15"/>
    </row>
    <row r="32" spans="1:13" ht="15">
      <c r="A32" s="4"/>
      <c r="B32" s="4"/>
      <c r="C32" s="3"/>
      <c r="D32" s="3"/>
      <c r="E32" s="15"/>
      <c r="F32" s="3"/>
      <c r="G32" s="15"/>
    </row>
    <row r="33" spans="1:7" ht="15">
      <c r="A33" s="4"/>
      <c r="B33" s="4"/>
      <c r="C33" s="3"/>
      <c r="D33" s="3"/>
      <c r="E33" s="15"/>
      <c r="F33" s="3"/>
      <c r="G33" s="15"/>
    </row>
    <row r="34" spans="1:7">
      <c r="C34" s="5"/>
      <c r="D34" s="5"/>
      <c r="E34" s="16"/>
      <c r="F34" s="5"/>
      <c r="G34" s="16"/>
    </row>
  </sheetData>
  <mergeCells count="4">
    <mergeCell ref="A1:G1"/>
    <mergeCell ref="A2:G2"/>
    <mergeCell ref="A3:G3"/>
    <mergeCell ref="A4:G4"/>
  </mergeCells>
  <pageMargins left="0.35433070866141736" right="0.35433070866141736" top="0.98425196850393704" bottom="0.98425196850393704" header="0.51181102362204722" footer="0.51181102362204722"/>
  <pageSetup orientation="landscape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4"/>
  <sheetViews>
    <sheetView workbookViewId="0">
      <selection activeCell="D5" sqref="D5"/>
    </sheetView>
  </sheetViews>
  <sheetFormatPr defaultRowHeight="12.75"/>
  <cols>
    <col min="1" max="1" width="27.42578125" customWidth="1"/>
    <col min="2" max="2" width="17.5703125" customWidth="1"/>
    <col min="3" max="4" width="16.7109375" customWidth="1"/>
    <col min="5" max="5" width="16.7109375" style="9" customWidth="1"/>
    <col min="6" max="6" width="16.7109375" customWidth="1"/>
    <col min="7" max="7" width="18" style="9" customWidth="1"/>
  </cols>
  <sheetData>
    <row r="1" spans="1:13" ht="42" customHeight="1">
      <c r="A1" s="27" t="s">
        <v>9</v>
      </c>
      <c r="B1" s="28"/>
      <c r="C1" s="29"/>
      <c r="D1" s="29"/>
      <c r="E1" s="29"/>
      <c r="F1" s="29"/>
      <c r="G1" s="30"/>
    </row>
    <row r="2" spans="1:13" ht="25.5" customHeight="1">
      <c r="A2" s="31" t="s">
        <v>6</v>
      </c>
      <c r="B2" s="32"/>
      <c r="C2" s="32"/>
      <c r="D2" s="32"/>
      <c r="E2" s="32"/>
      <c r="F2" s="32"/>
      <c r="G2" s="33"/>
    </row>
    <row r="3" spans="1:13" ht="42" customHeight="1">
      <c r="A3" s="34" t="s">
        <v>28</v>
      </c>
      <c r="B3" s="35"/>
      <c r="C3" s="36"/>
      <c r="D3" s="36"/>
      <c r="E3" s="36"/>
      <c r="F3" s="36"/>
      <c r="G3" s="37"/>
    </row>
    <row r="4" spans="1:13" ht="42" customHeight="1">
      <c r="A4" s="34" t="s">
        <v>30</v>
      </c>
      <c r="B4" s="35"/>
      <c r="C4" s="36"/>
      <c r="D4" s="36"/>
      <c r="E4" s="36"/>
      <c r="F4" s="36"/>
      <c r="G4" s="37"/>
    </row>
    <row r="5" spans="1:13" ht="57.75" customHeight="1">
      <c r="A5" s="1" t="s">
        <v>4</v>
      </c>
      <c r="B5" s="12" t="s">
        <v>5</v>
      </c>
      <c r="C5" s="2" t="s">
        <v>0</v>
      </c>
      <c r="D5" s="2" t="s">
        <v>1</v>
      </c>
      <c r="E5" s="13" t="s">
        <v>7</v>
      </c>
      <c r="F5" s="2" t="s">
        <v>2</v>
      </c>
      <c r="G5" s="13" t="s">
        <v>8</v>
      </c>
    </row>
    <row r="6" spans="1:13" ht="21.95" customHeight="1">
      <c r="A6" s="22" t="s">
        <v>10</v>
      </c>
      <c r="B6" s="26">
        <v>3</v>
      </c>
      <c r="C6" s="23">
        <f>44+9</f>
        <v>53</v>
      </c>
      <c r="D6" s="23"/>
      <c r="E6" s="17">
        <f t="shared" ref="E6:E21" si="0">IF(C6="","",D6/C6)</f>
        <v>0</v>
      </c>
      <c r="F6" s="18">
        <f t="shared" ref="F6:F21" si="1">C6-D6</f>
        <v>53</v>
      </c>
      <c r="G6" s="19">
        <f t="shared" ref="G6:G21" si="2">IF(C6="","",F6/C6)</f>
        <v>1</v>
      </c>
      <c r="I6" s="6"/>
      <c r="J6" s="8"/>
      <c r="K6" s="7"/>
      <c r="L6" s="6"/>
      <c r="M6" s="7"/>
    </row>
    <row r="7" spans="1:13" ht="21.95" customHeight="1">
      <c r="A7" s="24" t="s">
        <v>11</v>
      </c>
      <c r="B7" s="26">
        <v>3</v>
      </c>
      <c r="C7" s="23">
        <f>22*3</f>
        <v>66</v>
      </c>
      <c r="D7" s="23"/>
      <c r="E7" s="17">
        <f t="shared" si="0"/>
        <v>0</v>
      </c>
      <c r="F7" s="18">
        <f t="shared" si="1"/>
        <v>66</v>
      </c>
      <c r="G7" s="19">
        <f t="shared" si="2"/>
        <v>1</v>
      </c>
      <c r="I7" s="6"/>
      <c r="J7" s="8"/>
      <c r="K7" s="7"/>
      <c r="L7" s="6"/>
      <c r="M7" s="7"/>
    </row>
    <row r="8" spans="1:13" ht="21.95" customHeight="1">
      <c r="A8" s="24" t="s">
        <v>13</v>
      </c>
      <c r="B8" s="26">
        <v>1</v>
      </c>
      <c r="C8" s="23">
        <v>22</v>
      </c>
      <c r="D8" s="23"/>
      <c r="E8" s="17">
        <f t="shared" si="0"/>
        <v>0</v>
      </c>
      <c r="F8" s="18">
        <f t="shared" si="1"/>
        <v>22</v>
      </c>
      <c r="G8" s="19">
        <f t="shared" si="2"/>
        <v>1</v>
      </c>
      <c r="I8" s="6"/>
      <c r="J8" s="8"/>
      <c r="K8" s="7"/>
      <c r="L8" s="6"/>
      <c r="M8" s="7"/>
    </row>
    <row r="9" spans="1:13" ht="21.95" customHeight="1">
      <c r="A9" s="24" t="s">
        <v>14</v>
      </c>
      <c r="B9" s="26">
        <v>1</v>
      </c>
      <c r="C9" s="23">
        <v>22</v>
      </c>
      <c r="D9" s="23"/>
      <c r="E9" s="17">
        <f t="shared" si="0"/>
        <v>0</v>
      </c>
      <c r="F9" s="18">
        <f t="shared" si="1"/>
        <v>22</v>
      </c>
      <c r="G9" s="19">
        <f t="shared" si="2"/>
        <v>1</v>
      </c>
      <c r="I9" s="6"/>
      <c r="J9" s="8"/>
      <c r="K9" s="7"/>
      <c r="L9" s="6"/>
      <c r="M9" s="7"/>
    </row>
    <row r="10" spans="1:13" ht="21.95" customHeight="1">
      <c r="A10" s="22" t="s">
        <v>15</v>
      </c>
      <c r="B10" s="26">
        <v>1</v>
      </c>
      <c r="C10" s="23">
        <v>22</v>
      </c>
      <c r="D10" s="23"/>
      <c r="E10" s="17">
        <f t="shared" si="0"/>
        <v>0</v>
      </c>
      <c r="F10" s="18">
        <f t="shared" si="1"/>
        <v>22</v>
      </c>
      <c r="G10" s="19">
        <f t="shared" si="2"/>
        <v>1</v>
      </c>
      <c r="I10" s="6"/>
      <c r="J10" s="8"/>
      <c r="K10" s="7"/>
      <c r="L10" s="6"/>
      <c r="M10" s="7"/>
    </row>
    <row r="11" spans="1:13" ht="21.95" customHeight="1">
      <c r="A11" s="22" t="s">
        <v>16</v>
      </c>
      <c r="B11" s="26">
        <v>4</v>
      </c>
      <c r="C11" s="23">
        <f>22*4</f>
        <v>88</v>
      </c>
      <c r="D11" s="23"/>
      <c r="E11" s="17">
        <f t="shared" si="0"/>
        <v>0</v>
      </c>
      <c r="F11" s="18">
        <f t="shared" si="1"/>
        <v>88</v>
      </c>
      <c r="G11" s="19">
        <f t="shared" si="2"/>
        <v>1</v>
      </c>
      <c r="I11" s="6"/>
      <c r="J11" s="8"/>
      <c r="K11" s="7"/>
      <c r="L11" s="6"/>
      <c r="M11" s="7"/>
    </row>
    <row r="12" spans="1:13" ht="21.95" customHeight="1">
      <c r="A12" s="22" t="s">
        <v>17</v>
      </c>
      <c r="B12" s="26">
        <v>1</v>
      </c>
      <c r="C12" s="23">
        <v>22</v>
      </c>
      <c r="D12" s="23"/>
      <c r="E12" s="17">
        <f t="shared" si="0"/>
        <v>0</v>
      </c>
      <c r="F12" s="18">
        <f t="shared" si="1"/>
        <v>22</v>
      </c>
      <c r="G12" s="19">
        <f t="shared" si="2"/>
        <v>1</v>
      </c>
      <c r="I12" s="6"/>
      <c r="J12" s="8"/>
      <c r="K12" s="7"/>
      <c r="L12" s="6"/>
      <c r="M12" s="7"/>
    </row>
    <row r="13" spans="1:13" ht="21.95" customHeight="1">
      <c r="A13" s="22" t="s">
        <v>18</v>
      </c>
      <c r="B13" s="26">
        <v>3</v>
      </c>
      <c r="C13" s="23">
        <f>44+9</f>
        <v>53</v>
      </c>
      <c r="D13" s="23"/>
      <c r="E13" s="17">
        <f t="shared" si="0"/>
        <v>0</v>
      </c>
      <c r="F13" s="18">
        <f t="shared" si="1"/>
        <v>53</v>
      </c>
      <c r="G13" s="19">
        <f t="shared" si="2"/>
        <v>1</v>
      </c>
      <c r="I13" s="6"/>
      <c r="J13" s="8"/>
      <c r="K13" s="7"/>
      <c r="L13" s="6"/>
      <c r="M13" s="7"/>
    </row>
    <row r="14" spans="1:13" ht="21.95" customHeight="1">
      <c r="A14" s="22" t="s">
        <v>19</v>
      </c>
      <c r="B14" s="26">
        <v>1</v>
      </c>
      <c r="C14" s="23">
        <v>22</v>
      </c>
      <c r="D14" s="23"/>
      <c r="E14" s="17">
        <f t="shared" si="0"/>
        <v>0</v>
      </c>
      <c r="F14" s="18">
        <f t="shared" si="1"/>
        <v>22</v>
      </c>
      <c r="G14" s="19">
        <f t="shared" si="2"/>
        <v>1</v>
      </c>
      <c r="I14" s="6"/>
      <c r="J14" s="8"/>
      <c r="K14" s="7"/>
      <c r="L14" s="6"/>
      <c r="M14" s="7"/>
    </row>
    <row r="15" spans="1:13" ht="21.95" customHeight="1">
      <c r="A15" s="22" t="s">
        <v>20</v>
      </c>
      <c r="B15" s="26">
        <v>4</v>
      </c>
      <c r="C15" s="23">
        <f>66+13</f>
        <v>79</v>
      </c>
      <c r="D15" s="23"/>
      <c r="E15" s="17">
        <f t="shared" si="0"/>
        <v>0</v>
      </c>
      <c r="F15" s="18">
        <f t="shared" si="1"/>
        <v>79</v>
      </c>
      <c r="G15" s="19">
        <f t="shared" si="2"/>
        <v>1</v>
      </c>
      <c r="I15" s="6"/>
      <c r="J15" s="8"/>
      <c r="K15" s="7"/>
      <c r="L15" s="6"/>
      <c r="M15" s="7"/>
    </row>
    <row r="16" spans="1:13" ht="21.95" customHeight="1">
      <c r="A16" s="22" t="s">
        <v>21</v>
      </c>
      <c r="B16" s="26">
        <v>4</v>
      </c>
      <c r="C16" s="23">
        <f>66+13</f>
        <v>79</v>
      </c>
      <c r="D16" s="23"/>
      <c r="E16" s="17">
        <f t="shared" si="0"/>
        <v>0</v>
      </c>
      <c r="F16" s="18">
        <f t="shared" si="1"/>
        <v>79</v>
      </c>
      <c r="G16" s="19">
        <f t="shared" si="2"/>
        <v>1</v>
      </c>
      <c r="I16" s="6"/>
      <c r="J16" s="8"/>
      <c r="K16" s="7"/>
      <c r="L16" s="6"/>
      <c r="M16" s="7"/>
    </row>
    <row r="17" spans="1:13" ht="21.95" customHeight="1">
      <c r="A17" s="22" t="s">
        <v>22</v>
      </c>
      <c r="B17" s="26">
        <v>4</v>
      </c>
      <c r="C17" s="23">
        <f>22*4</f>
        <v>88</v>
      </c>
      <c r="D17" s="23"/>
      <c r="E17" s="17">
        <f t="shared" si="0"/>
        <v>0</v>
      </c>
      <c r="F17" s="18">
        <f t="shared" si="1"/>
        <v>88</v>
      </c>
      <c r="G17" s="19">
        <f t="shared" si="2"/>
        <v>1</v>
      </c>
      <c r="I17" s="6"/>
      <c r="J17" s="8"/>
      <c r="K17" s="7"/>
      <c r="L17" s="6"/>
      <c r="M17" s="7"/>
    </row>
    <row r="18" spans="1:13" ht="21.95" customHeight="1">
      <c r="A18" s="22" t="s">
        <v>23</v>
      </c>
      <c r="B18" s="26">
        <v>1</v>
      </c>
      <c r="C18" s="23">
        <v>8</v>
      </c>
      <c r="D18" s="23"/>
      <c r="E18" s="17">
        <f t="shared" si="0"/>
        <v>0</v>
      </c>
      <c r="F18" s="18">
        <f t="shared" si="1"/>
        <v>8</v>
      </c>
      <c r="G18" s="19">
        <f t="shared" si="2"/>
        <v>1</v>
      </c>
      <c r="I18" s="6"/>
      <c r="J18" s="8"/>
      <c r="K18" s="7"/>
      <c r="L18" s="6"/>
      <c r="M18" s="7"/>
    </row>
    <row r="19" spans="1:13" ht="21.95" customHeight="1">
      <c r="A19" s="22" t="s">
        <v>24</v>
      </c>
      <c r="B19" s="26">
        <v>1</v>
      </c>
      <c r="C19" s="23">
        <v>22</v>
      </c>
      <c r="D19" s="23"/>
      <c r="E19" s="17">
        <f t="shared" si="0"/>
        <v>0</v>
      </c>
      <c r="F19" s="18">
        <f t="shared" si="1"/>
        <v>22</v>
      </c>
      <c r="G19" s="19">
        <f t="shared" si="2"/>
        <v>1</v>
      </c>
      <c r="I19" s="6"/>
      <c r="J19" s="8"/>
      <c r="K19" s="7"/>
      <c r="L19" s="6"/>
      <c r="M19" s="7"/>
    </row>
    <row r="20" spans="1:13" ht="21.95" customHeight="1">
      <c r="A20" s="22"/>
      <c r="B20" s="22"/>
      <c r="C20" s="23"/>
      <c r="D20" s="23"/>
      <c r="E20" s="17" t="str">
        <f t="shared" si="0"/>
        <v/>
      </c>
      <c r="F20" s="18">
        <f t="shared" si="1"/>
        <v>0</v>
      </c>
      <c r="G20" s="19" t="str">
        <f t="shared" si="2"/>
        <v/>
      </c>
      <c r="I20" s="6"/>
      <c r="J20" s="8"/>
      <c r="K20" s="7"/>
      <c r="L20" s="6"/>
      <c r="M20" s="7"/>
    </row>
    <row r="21" spans="1:13" s="25" customFormat="1" ht="21.95" customHeight="1">
      <c r="A21" s="20" t="s">
        <v>3</v>
      </c>
      <c r="B21" s="21">
        <f>+(B6+B7+B8+B9+B10+B11+B12+B13+B14+B15+B16+B17+B18+B19)</f>
        <v>32</v>
      </c>
      <c r="C21" s="21">
        <f>SUM(C6:C20)</f>
        <v>646</v>
      </c>
      <c r="D21" s="21">
        <f>SUM(D6:D20)</f>
        <v>0</v>
      </c>
      <c r="E21" s="17">
        <f t="shared" si="0"/>
        <v>0</v>
      </c>
      <c r="F21" s="18">
        <f t="shared" si="1"/>
        <v>646</v>
      </c>
      <c r="G21" s="19">
        <f t="shared" si="2"/>
        <v>1</v>
      </c>
    </row>
    <row r="22" spans="1:13" ht="15">
      <c r="A22" s="4"/>
      <c r="B22" s="4"/>
      <c r="C22" s="10"/>
      <c r="D22" s="10"/>
      <c r="E22" s="14"/>
      <c r="F22" s="10"/>
      <c r="G22" s="14"/>
    </row>
    <row r="23" spans="1:13" ht="15">
      <c r="A23" s="4"/>
      <c r="B23" s="4"/>
      <c r="C23" s="3"/>
      <c r="D23" s="3"/>
      <c r="E23" s="15"/>
      <c r="F23" s="3"/>
      <c r="G23" s="15"/>
    </row>
    <row r="24" spans="1:13" ht="15">
      <c r="A24" s="4"/>
      <c r="B24" s="4"/>
      <c r="C24" s="3"/>
      <c r="D24" s="3"/>
      <c r="E24" s="15"/>
      <c r="F24" s="3"/>
      <c r="G24" s="15"/>
    </row>
    <row r="25" spans="1:13" ht="15">
      <c r="A25" s="4"/>
      <c r="B25" s="4"/>
      <c r="C25" s="3"/>
      <c r="D25" s="3"/>
      <c r="E25" s="15"/>
      <c r="F25" s="3"/>
      <c r="G25" s="15"/>
    </row>
    <row r="26" spans="1:13" ht="15">
      <c r="A26" s="4"/>
      <c r="B26" s="4"/>
      <c r="C26" s="3"/>
      <c r="D26" s="3"/>
      <c r="E26" s="15"/>
      <c r="F26" s="3"/>
      <c r="G26" s="15"/>
    </row>
    <row r="27" spans="1:13" ht="15">
      <c r="A27" s="4"/>
      <c r="B27" s="4"/>
      <c r="C27" s="3"/>
      <c r="D27" s="3"/>
      <c r="E27" s="15"/>
      <c r="F27" s="3"/>
      <c r="G27" s="15"/>
    </row>
    <row r="28" spans="1:13" ht="15">
      <c r="A28" s="4"/>
      <c r="B28" s="4"/>
      <c r="C28" s="3"/>
      <c r="D28" s="3"/>
      <c r="E28" s="15"/>
      <c r="F28" s="3"/>
      <c r="G28" s="15"/>
    </row>
    <row r="29" spans="1:13" ht="15">
      <c r="A29" s="4"/>
      <c r="B29" s="4"/>
      <c r="C29" s="3"/>
      <c r="D29" s="3"/>
      <c r="E29" s="15"/>
      <c r="F29" s="3"/>
      <c r="G29" s="15"/>
    </row>
    <row r="30" spans="1:13" ht="15">
      <c r="A30" s="4"/>
      <c r="B30" s="4"/>
      <c r="C30" s="3"/>
      <c r="D30" s="3"/>
      <c r="E30" s="15"/>
      <c r="F30" s="3"/>
      <c r="G30" s="15"/>
    </row>
    <row r="31" spans="1:13" ht="15">
      <c r="A31" s="4"/>
      <c r="B31" s="4"/>
      <c r="C31" s="3"/>
      <c r="D31" s="3"/>
      <c r="E31" s="15"/>
      <c r="F31" s="3"/>
      <c r="G31" s="15"/>
    </row>
    <row r="32" spans="1:13" ht="15">
      <c r="A32" s="4"/>
      <c r="B32" s="4"/>
      <c r="C32" s="3"/>
      <c r="D32" s="3"/>
      <c r="E32" s="15"/>
      <c r="F32" s="3"/>
      <c r="G32" s="15"/>
    </row>
    <row r="33" spans="1:7" ht="15">
      <c r="A33" s="4"/>
      <c r="B33" s="4"/>
      <c r="C33" s="3"/>
      <c r="D33" s="3"/>
      <c r="E33" s="15"/>
      <c r="F33" s="3"/>
      <c r="G33" s="15"/>
    </row>
    <row r="34" spans="1:7">
      <c r="C34" s="5"/>
      <c r="D34" s="5"/>
      <c r="E34" s="16"/>
      <c r="F34" s="5"/>
      <c r="G34" s="16"/>
    </row>
  </sheetData>
  <mergeCells count="4">
    <mergeCell ref="A1:G1"/>
    <mergeCell ref="A2:G2"/>
    <mergeCell ref="A3:G3"/>
    <mergeCell ref="A4:G4"/>
  </mergeCells>
  <pageMargins left="0.35433070866141736" right="0.35433070866141736" top="0.98425196850393704" bottom="0.98425196850393704" header="0.51181102362204722" footer="0.51181102362204722"/>
  <pageSetup orientation="landscape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5"/>
  <sheetViews>
    <sheetView topLeftCell="A4" workbookViewId="0">
      <selection activeCell="D5" sqref="D5"/>
    </sheetView>
  </sheetViews>
  <sheetFormatPr defaultRowHeight="12.75"/>
  <cols>
    <col min="1" max="1" width="27.42578125" customWidth="1"/>
    <col min="2" max="2" width="17.5703125" customWidth="1"/>
    <col min="3" max="4" width="16.7109375" customWidth="1"/>
    <col min="5" max="5" width="16.7109375" style="9" customWidth="1"/>
    <col min="6" max="6" width="16.7109375" customWidth="1"/>
    <col min="7" max="7" width="18" style="9" customWidth="1"/>
  </cols>
  <sheetData>
    <row r="1" spans="1:13" ht="42" customHeight="1">
      <c r="A1" s="27" t="s">
        <v>9</v>
      </c>
      <c r="B1" s="28"/>
      <c r="C1" s="29"/>
      <c r="D1" s="29"/>
      <c r="E1" s="29"/>
      <c r="F1" s="29"/>
      <c r="G1" s="30"/>
    </row>
    <row r="2" spans="1:13" ht="25.5" customHeight="1">
      <c r="A2" s="31" t="s">
        <v>6</v>
      </c>
      <c r="B2" s="32"/>
      <c r="C2" s="32"/>
      <c r="D2" s="32"/>
      <c r="E2" s="32"/>
      <c r="F2" s="32"/>
      <c r="G2" s="33"/>
    </row>
    <row r="3" spans="1:13" ht="42" customHeight="1">
      <c r="A3" s="34" t="s">
        <v>28</v>
      </c>
      <c r="B3" s="35"/>
      <c r="C3" s="36"/>
      <c r="D3" s="36"/>
      <c r="E3" s="36"/>
      <c r="F3" s="36"/>
      <c r="G3" s="37"/>
    </row>
    <row r="4" spans="1:13" ht="42" customHeight="1">
      <c r="A4" s="34" t="s">
        <v>31</v>
      </c>
      <c r="B4" s="35"/>
      <c r="C4" s="36"/>
      <c r="D4" s="36"/>
      <c r="E4" s="36"/>
      <c r="F4" s="36"/>
      <c r="G4" s="37"/>
    </row>
    <row r="5" spans="1:13" ht="57.75" customHeight="1">
      <c r="A5" s="1" t="s">
        <v>4</v>
      </c>
      <c r="B5" s="12" t="s">
        <v>5</v>
      </c>
      <c r="C5" s="2" t="s">
        <v>0</v>
      </c>
      <c r="D5" s="2" t="s">
        <v>1</v>
      </c>
      <c r="E5" s="13" t="s">
        <v>7</v>
      </c>
      <c r="F5" s="2" t="s">
        <v>2</v>
      </c>
      <c r="G5" s="13" t="s">
        <v>8</v>
      </c>
    </row>
    <row r="6" spans="1:13" ht="21.95" customHeight="1">
      <c r="A6" s="22" t="s">
        <v>10</v>
      </c>
      <c r="B6" s="26">
        <v>3</v>
      </c>
      <c r="C6" s="23">
        <v>48</v>
      </c>
      <c r="D6" s="23"/>
      <c r="E6" s="17">
        <f t="shared" ref="E6:E22" si="0">IF(C6="","",D6/C6)</f>
        <v>0</v>
      </c>
      <c r="F6" s="18">
        <f t="shared" ref="F6:F22" si="1">C6-D6</f>
        <v>48</v>
      </c>
      <c r="G6" s="19">
        <f t="shared" ref="G6:G22" si="2">IF(C6="","",F6/C6)</f>
        <v>1</v>
      </c>
      <c r="I6" s="6"/>
      <c r="J6" s="8"/>
      <c r="K6" s="7"/>
      <c r="L6" s="6"/>
      <c r="M6" s="7"/>
    </row>
    <row r="7" spans="1:13" ht="21.95" customHeight="1">
      <c r="A7" s="24" t="s">
        <v>11</v>
      </c>
      <c r="B7" s="26">
        <v>3</v>
      </c>
      <c r="C7" s="23">
        <f>20*3</f>
        <v>60</v>
      </c>
      <c r="D7" s="23"/>
      <c r="E7" s="17">
        <f t="shared" si="0"/>
        <v>0</v>
      </c>
      <c r="F7" s="18">
        <f t="shared" si="1"/>
        <v>60</v>
      </c>
      <c r="G7" s="19">
        <f t="shared" si="2"/>
        <v>1</v>
      </c>
      <c r="I7" s="6"/>
      <c r="J7" s="8"/>
      <c r="K7" s="7"/>
      <c r="L7" s="6"/>
      <c r="M7" s="7"/>
    </row>
    <row r="8" spans="1:13" ht="21.95" customHeight="1">
      <c r="A8" s="24" t="s">
        <v>13</v>
      </c>
      <c r="B8" s="26">
        <v>1</v>
      </c>
      <c r="C8" s="23">
        <v>20</v>
      </c>
      <c r="D8" s="23"/>
      <c r="E8" s="17">
        <f t="shared" si="0"/>
        <v>0</v>
      </c>
      <c r="F8" s="18">
        <f t="shared" si="1"/>
        <v>20</v>
      </c>
      <c r="G8" s="19">
        <f t="shared" si="2"/>
        <v>1</v>
      </c>
      <c r="I8" s="6"/>
      <c r="J8" s="8"/>
      <c r="K8" s="7"/>
      <c r="L8" s="6"/>
      <c r="M8" s="7"/>
    </row>
    <row r="9" spans="1:13" ht="21.95" customHeight="1">
      <c r="A9" s="24" t="s">
        <v>14</v>
      </c>
      <c r="B9" s="26">
        <v>1</v>
      </c>
      <c r="C9" s="23">
        <v>20</v>
      </c>
      <c r="D9" s="23"/>
      <c r="E9" s="17">
        <f t="shared" si="0"/>
        <v>0</v>
      </c>
      <c r="F9" s="18">
        <f t="shared" si="1"/>
        <v>20</v>
      </c>
      <c r="G9" s="19">
        <f t="shared" si="2"/>
        <v>1</v>
      </c>
      <c r="I9" s="6"/>
      <c r="J9" s="8"/>
      <c r="K9" s="7"/>
      <c r="L9" s="6"/>
      <c r="M9" s="7"/>
    </row>
    <row r="10" spans="1:13" ht="21.95" customHeight="1">
      <c r="A10" s="22" t="s">
        <v>15</v>
      </c>
      <c r="B10" s="26">
        <v>1</v>
      </c>
      <c r="C10" s="23">
        <v>20</v>
      </c>
      <c r="D10" s="23"/>
      <c r="E10" s="17">
        <f t="shared" si="0"/>
        <v>0</v>
      </c>
      <c r="F10" s="18">
        <f t="shared" si="1"/>
        <v>20</v>
      </c>
      <c r="G10" s="19">
        <f t="shared" si="2"/>
        <v>1</v>
      </c>
      <c r="I10" s="6"/>
      <c r="J10" s="8"/>
      <c r="K10" s="7"/>
      <c r="L10" s="6"/>
      <c r="M10" s="7"/>
    </row>
    <row r="11" spans="1:13" ht="21.95" customHeight="1">
      <c r="A11" s="22" t="s">
        <v>16</v>
      </c>
      <c r="B11" s="26">
        <v>4</v>
      </c>
      <c r="C11" s="23">
        <f>20*4</f>
        <v>80</v>
      </c>
      <c r="D11" s="23"/>
      <c r="E11" s="17">
        <f t="shared" si="0"/>
        <v>0</v>
      </c>
      <c r="F11" s="18">
        <f t="shared" si="1"/>
        <v>80</v>
      </c>
      <c r="G11" s="19">
        <f t="shared" si="2"/>
        <v>1</v>
      </c>
      <c r="I11" s="6"/>
      <c r="J11" s="8"/>
      <c r="K11" s="7"/>
      <c r="L11" s="6"/>
      <c r="M11" s="7"/>
    </row>
    <row r="12" spans="1:13" ht="21.95" customHeight="1">
      <c r="A12" s="22" t="s">
        <v>17</v>
      </c>
      <c r="B12" s="26">
        <v>1</v>
      </c>
      <c r="C12" s="23">
        <v>20</v>
      </c>
      <c r="D12" s="23"/>
      <c r="E12" s="17">
        <f t="shared" si="0"/>
        <v>0</v>
      </c>
      <c r="F12" s="18">
        <f t="shared" si="1"/>
        <v>20</v>
      </c>
      <c r="G12" s="19">
        <f t="shared" si="2"/>
        <v>1</v>
      </c>
      <c r="I12" s="6"/>
      <c r="J12" s="8"/>
      <c r="K12" s="7"/>
      <c r="L12" s="6"/>
      <c r="M12" s="7"/>
    </row>
    <row r="13" spans="1:13" ht="21.95" customHeight="1">
      <c r="A13" s="22" t="s">
        <v>18</v>
      </c>
      <c r="B13" s="26">
        <v>3</v>
      </c>
      <c r="C13" s="23">
        <v>48</v>
      </c>
      <c r="D13" s="23"/>
      <c r="E13" s="17">
        <f t="shared" si="0"/>
        <v>0</v>
      </c>
      <c r="F13" s="18">
        <f t="shared" si="1"/>
        <v>48</v>
      </c>
      <c r="G13" s="19">
        <f t="shared" si="2"/>
        <v>1</v>
      </c>
      <c r="I13" s="6"/>
      <c r="J13" s="8"/>
      <c r="K13" s="7"/>
      <c r="L13" s="6"/>
      <c r="M13" s="7"/>
    </row>
    <row r="14" spans="1:13" ht="21.95" customHeight="1">
      <c r="A14" s="22" t="s">
        <v>19</v>
      </c>
      <c r="B14" s="26">
        <v>1</v>
      </c>
      <c r="C14" s="23">
        <v>20</v>
      </c>
      <c r="D14" s="23"/>
      <c r="E14" s="17">
        <f t="shared" si="0"/>
        <v>0</v>
      </c>
      <c r="F14" s="18">
        <f t="shared" si="1"/>
        <v>20</v>
      </c>
      <c r="G14" s="19">
        <f t="shared" si="2"/>
        <v>1</v>
      </c>
      <c r="I14" s="6"/>
      <c r="J14" s="8"/>
      <c r="K14" s="7"/>
      <c r="L14" s="6"/>
      <c r="M14" s="7"/>
    </row>
    <row r="15" spans="1:13" ht="21.95" customHeight="1">
      <c r="A15" s="22" t="s">
        <v>20</v>
      </c>
      <c r="B15" s="26">
        <v>4</v>
      </c>
      <c r="C15" s="23">
        <v>72</v>
      </c>
      <c r="D15" s="23"/>
      <c r="E15" s="17">
        <f t="shared" si="0"/>
        <v>0</v>
      </c>
      <c r="F15" s="18">
        <f t="shared" si="1"/>
        <v>72</v>
      </c>
      <c r="G15" s="19">
        <f t="shared" si="2"/>
        <v>1</v>
      </c>
      <c r="I15" s="6"/>
      <c r="J15" s="8"/>
      <c r="K15" s="7"/>
      <c r="L15" s="6"/>
      <c r="M15" s="7"/>
    </row>
    <row r="16" spans="1:13" ht="21.95" customHeight="1">
      <c r="A16" s="22" t="s">
        <v>21</v>
      </c>
      <c r="B16" s="26">
        <v>4</v>
      </c>
      <c r="C16" s="23">
        <f>60+12</f>
        <v>72</v>
      </c>
      <c r="D16" s="23"/>
      <c r="E16" s="17">
        <f t="shared" si="0"/>
        <v>0</v>
      </c>
      <c r="F16" s="18">
        <f t="shared" si="1"/>
        <v>72</v>
      </c>
      <c r="G16" s="19">
        <f t="shared" si="2"/>
        <v>1</v>
      </c>
      <c r="I16" s="6"/>
      <c r="J16" s="8"/>
      <c r="K16" s="7"/>
      <c r="L16" s="6"/>
      <c r="M16" s="7"/>
    </row>
    <row r="17" spans="1:13" ht="21.95" customHeight="1">
      <c r="A17" s="22" t="s">
        <v>22</v>
      </c>
      <c r="B17" s="26">
        <v>4</v>
      </c>
      <c r="C17" s="23">
        <f>20*4</f>
        <v>80</v>
      </c>
      <c r="D17" s="23"/>
      <c r="E17" s="17">
        <f t="shared" si="0"/>
        <v>0</v>
      </c>
      <c r="F17" s="18">
        <f t="shared" si="1"/>
        <v>80</v>
      </c>
      <c r="G17" s="19">
        <f t="shared" si="2"/>
        <v>1</v>
      </c>
      <c r="I17" s="6"/>
      <c r="J17" s="8"/>
      <c r="K17" s="7"/>
      <c r="L17" s="6"/>
      <c r="M17" s="7"/>
    </row>
    <row r="18" spans="1:13" ht="21.95" customHeight="1">
      <c r="A18" s="22" t="s">
        <v>23</v>
      </c>
      <c r="B18" s="26">
        <v>1</v>
      </c>
      <c r="C18" s="23">
        <v>8</v>
      </c>
      <c r="D18" s="23"/>
      <c r="E18" s="17">
        <f t="shared" si="0"/>
        <v>0</v>
      </c>
      <c r="F18" s="18">
        <f t="shared" si="1"/>
        <v>8</v>
      </c>
      <c r="G18" s="19">
        <f t="shared" si="2"/>
        <v>1</v>
      </c>
      <c r="I18" s="6"/>
      <c r="J18" s="8"/>
      <c r="K18" s="7"/>
      <c r="L18" s="6"/>
      <c r="M18" s="7"/>
    </row>
    <row r="19" spans="1:13" ht="21.95" customHeight="1">
      <c r="A19" s="22" t="s">
        <v>24</v>
      </c>
      <c r="B19" s="26">
        <v>1</v>
      </c>
      <c r="C19" s="23">
        <v>20</v>
      </c>
      <c r="D19" s="23"/>
      <c r="E19" s="17">
        <f t="shared" si="0"/>
        <v>0</v>
      </c>
      <c r="F19" s="18">
        <f t="shared" si="1"/>
        <v>20</v>
      </c>
      <c r="G19" s="19">
        <f t="shared" si="2"/>
        <v>1</v>
      </c>
      <c r="I19" s="6"/>
      <c r="J19" s="8"/>
      <c r="K19" s="7"/>
      <c r="L19" s="6"/>
      <c r="M19" s="7"/>
    </row>
    <row r="20" spans="1:13" ht="21.95" customHeight="1">
      <c r="A20" s="22"/>
      <c r="B20" s="22"/>
      <c r="C20" s="23"/>
      <c r="D20" s="23"/>
      <c r="E20" s="17" t="str">
        <f t="shared" si="0"/>
        <v/>
      </c>
      <c r="F20" s="18">
        <f t="shared" si="1"/>
        <v>0</v>
      </c>
      <c r="G20" s="19" t="str">
        <f t="shared" si="2"/>
        <v/>
      </c>
      <c r="I20" s="6"/>
      <c r="J20" s="8"/>
      <c r="K20" s="7"/>
      <c r="L20" s="6"/>
      <c r="M20" s="7"/>
    </row>
    <row r="21" spans="1:13" ht="21.95" customHeight="1">
      <c r="A21" s="22"/>
      <c r="B21" s="23"/>
      <c r="C21" s="23"/>
      <c r="D21" s="23"/>
      <c r="E21" s="17" t="str">
        <f t="shared" si="0"/>
        <v/>
      </c>
      <c r="F21" s="18">
        <f t="shared" si="1"/>
        <v>0</v>
      </c>
      <c r="G21" s="19" t="str">
        <f t="shared" si="2"/>
        <v/>
      </c>
      <c r="I21" s="6"/>
      <c r="J21" s="8"/>
      <c r="K21" s="7"/>
      <c r="L21" s="6"/>
      <c r="M21" s="7"/>
    </row>
    <row r="22" spans="1:13" s="25" customFormat="1" ht="21.95" customHeight="1">
      <c r="A22" s="20" t="s">
        <v>3</v>
      </c>
      <c r="B22" s="21">
        <f>+(B6+B7+B8+B9+B10+B11+B12+B13+B14+B15+B16+B17+B18+B19)</f>
        <v>32</v>
      </c>
      <c r="C22" s="21">
        <f>SUM(C6:C21)</f>
        <v>588</v>
      </c>
      <c r="D22" s="21">
        <f>SUM(D6:D21)</f>
        <v>0</v>
      </c>
      <c r="E22" s="17">
        <f t="shared" si="0"/>
        <v>0</v>
      </c>
      <c r="F22" s="18">
        <f t="shared" si="1"/>
        <v>588</v>
      </c>
      <c r="G22" s="19">
        <f t="shared" si="2"/>
        <v>1</v>
      </c>
    </row>
    <row r="23" spans="1:13" ht="15">
      <c r="A23" s="4"/>
      <c r="B23" s="4"/>
      <c r="C23" s="10"/>
      <c r="D23" s="10"/>
      <c r="E23" s="14"/>
      <c r="F23" s="10"/>
      <c r="G23" s="14"/>
    </row>
    <row r="24" spans="1:13" ht="15">
      <c r="A24" s="4"/>
      <c r="B24" s="4"/>
      <c r="C24" s="3"/>
      <c r="D24" s="3"/>
      <c r="E24" s="15"/>
      <c r="F24" s="3"/>
      <c r="G24" s="15"/>
    </row>
    <row r="25" spans="1:13" ht="15">
      <c r="A25" s="4"/>
      <c r="B25" s="4"/>
      <c r="C25" s="3"/>
      <c r="D25" s="3"/>
      <c r="E25" s="15"/>
      <c r="F25" s="3"/>
      <c r="G25" s="15"/>
    </row>
    <row r="26" spans="1:13" ht="15">
      <c r="A26" s="4"/>
      <c r="B26" s="4"/>
      <c r="C26" s="3"/>
      <c r="D26" s="3"/>
      <c r="E26" s="15"/>
      <c r="F26" s="3"/>
      <c r="G26" s="15"/>
    </row>
    <row r="27" spans="1:13" ht="15">
      <c r="A27" s="4"/>
      <c r="B27" s="4"/>
      <c r="C27" s="3"/>
      <c r="D27" s="3"/>
      <c r="E27" s="15"/>
      <c r="F27" s="3"/>
      <c r="G27" s="15"/>
    </row>
    <row r="28" spans="1:13" ht="15">
      <c r="A28" s="4"/>
      <c r="B28" s="4"/>
      <c r="C28" s="3"/>
      <c r="D28" s="3"/>
      <c r="E28" s="15"/>
      <c r="F28" s="3"/>
      <c r="G28" s="15"/>
    </row>
    <row r="29" spans="1:13" ht="15">
      <c r="A29" s="4"/>
      <c r="B29" s="4"/>
      <c r="C29" s="3"/>
      <c r="D29" s="3"/>
      <c r="E29" s="15"/>
      <c r="F29" s="3"/>
      <c r="G29" s="15"/>
    </row>
    <row r="30" spans="1:13" ht="15">
      <c r="A30" s="4"/>
      <c r="B30" s="4"/>
      <c r="C30" s="3"/>
      <c r="D30" s="3"/>
      <c r="E30" s="15"/>
      <c r="F30" s="3"/>
      <c r="G30" s="15"/>
    </row>
    <row r="31" spans="1:13" ht="15">
      <c r="A31" s="4"/>
      <c r="B31" s="4"/>
      <c r="C31" s="3"/>
      <c r="D31" s="3"/>
      <c r="E31" s="15"/>
      <c r="F31" s="3"/>
      <c r="G31" s="15"/>
    </row>
    <row r="32" spans="1:13" ht="15">
      <c r="A32" s="4"/>
      <c r="B32" s="4"/>
      <c r="C32" s="3"/>
      <c r="D32" s="3"/>
      <c r="E32" s="15"/>
      <c r="F32" s="3"/>
      <c r="G32" s="15"/>
    </row>
    <row r="33" spans="1:7" ht="15">
      <c r="A33" s="4"/>
      <c r="B33" s="4"/>
      <c r="C33" s="3"/>
      <c r="D33" s="3"/>
      <c r="E33" s="15"/>
      <c r="F33" s="3"/>
      <c r="G33" s="15"/>
    </row>
    <row r="34" spans="1:7" ht="15">
      <c r="A34" s="4"/>
      <c r="B34" s="4"/>
      <c r="C34" s="3"/>
      <c r="D34" s="3"/>
      <c r="E34" s="15"/>
      <c r="F34" s="3"/>
      <c r="G34" s="15"/>
    </row>
    <row r="35" spans="1:7">
      <c r="C35" s="5"/>
      <c r="D35" s="5"/>
      <c r="E35" s="16"/>
      <c r="F35" s="5"/>
      <c r="G35" s="16"/>
    </row>
  </sheetData>
  <mergeCells count="4">
    <mergeCell ref="A1:G1"/>
    <mergeCell ref="A2:G2"/>
    <mergeCell ref="A3:G3"/>
    <mergeCell ref="A4:G4"/>
  </mergeCells>
  <pageMargins left="0.35433070866141736" right="0.35433070866141736" top="0.98425196850393704" bottom="0.98425196850393704" header="0.51181102362204722" footer="0.51181102362204722"/>
  <pageSetup orientation="landscape" horizontalDpi="300" verticalDpi="3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M34"/>
  <sheetViews>
    <sheetView topLeftCell="A5" workbookViewId="0">
      <selection activeCell="D5" sqref="D5"/>
    </sheetView>
  </sheetViews>
  <sheetFormatPr defaultRowHeight="12.75"/>
  <cols>
    <col min="1" max="1" width="27.42578125" customWidth="1"/>
    <col min="2" max="2" width="17.5703125" customWidth="1"/>
    <col min="3" max="4" width="16.7109375" customWidth="1"/>
    <col min="5" max="5" width="16.7109375" style="9" customWidth="1"/>
    <col min="6" max="6" width="16.7109375" customWidth="1"/>
    <col min="7" max="7" width="18" style="9" customWidth="1"/>
  </cols>
  <sheetData>
    <row r="1" spans="1:13" ht="42" customHeight="1">
      <c r="A1" s="27" t="s">
        <v>9</v>
      </c>
      <c r="B1" s="28"/>
      <c r="C1" s="29"/>
      <c r="D1" s="29"/>
      <c r="E1" s="29"/>
      <c r="F1" s="29"/>
      <c r="G1" s="30"/>
    </row>
    <row r="2" spans="1:13" ht="25.5" customHeight="1">
      <c r="A2" s="31" t="s">
        <v>6</v>
      </c>
      <c r="B2" s="32"/>
      <c r="C2" s="32"/>
      <c r="D2" s="32"/>
      <c r="E2" s="32"/>
      <c r="F2" s="32"/>
      <c r="G2" s="33"/>
    </row>
    <row r="3" spans="1:13" ht="42" customHeight="1">
      <c r="A3" s="34" t="s">
        <v>32</v>
      </c>
      <c r="B3" s="35"/>
      <c r="C3" s="36"/>
      <c r="D3" s="36"/>
      <c r="E3" s="36"/>
      <c r="F3" s="36"/>
      <c r="G3" s="37"/>
    </row>
    <row r="4" spans="1:13" ht="42" customHeight="1">
      <c r="A4" s="34" t="s">
        <v>33</v>
      </c>
      <c r="B4" s="35"/>
      <c r="C4" s="36"/>
      <c r="D4" s="36"/>
      <c r="E4" s="36"/>
      <c r="F4" s="36"/>
      <c r="G4" s="37"/>
    </row>
    <row r="5" spans="1:13" ht="57.75" customHeight="1">
      <c r="A5" s="1" t="s">
        <v>4</v>
      </c>
      <c r="B5" s="12" t="s">
        <v>5</v>
      </c>
      <c r="C5" s="2" t="s">
        <v>0</v>
      </c>
      <c r="D5" s="2" t="s">
        <v>1</v>
      </c>
      <c r="E5" s="13" t="s">
        <v>7</v>
      </c>
      <c r="F5" s="2" t="s">
        <v>2</v>
      </c>
      <c r="G5" s="13" t="s">
        <v>8</v>
      </c>
    </row>
    <row r="6" spans="1:13" ht="21.95" customHeight="1">
      <c r="A6" s="22" t="s">
        <v>10</v>
      </c>
      <c r="B6" s="26">
        <v>3</v>
      </c>
      <c r="C6" s="23">
        <f>46+9</f>
        <v>55</v>
      </c>
      <c r="D6" s="23"/>
      <c r="E6" s="17">
        <f>IF(C6="","",D6/C6)</f>
        <v>0</v>
      </c>
      <c r="F6" s="18">
        <f t="shared" ref="F6:F21" si="0">C6-D6</f>
        <v>55</v>
      </c>
      <c r="G6" s="19">
        <f>IF(C6="","",F6/C6)</f>
        <v>1</v>
      </c>
      <c r="I6" s="6"/>
      <c r="J6" s="8"/>
      <c r="K6" s="7"/>
      <c r="L6" s="6"/>
      <c r="M6" s="7"/>
    </row>
    <row r="7" spans="1:13" ht="21.95" customHeight="1">
      <c r="A7" s="24" t="s">
        <v>11</v>
      </c>
      <c r="B7" s="26">
        <v>3</v>
      </c>
      <c r="C7" s="23">
        <f>23*3</f>
        <v>69</v>
      </c>
      <c r="D7" s="23"/>
      <c r="E7" s="17">
        <f t="shared" ref="E7:E21" si="1">IF(C7="","",D7/C7)</f>
        <v>0</v>
      </c>
      <c r="F7" s="18">
        <f t="shared" si="0"/>
        <v>69</v>
      </c>
      <c r="G7" s="19">
        <f t="shared" ref="G7:G21" si="2">IF(C7="","",F7/C7)</f>
        <v>1</v>
      </c>
      <c r="I7" s="6"/>
      <c r="J7" s="8"/>
      <c r="K7" s="7"/>
      <c r="L7" s="6"/>
      <c r="M7" s="7"/>
    </row>
    <row r="8" spans="1:13" ht="21.95" customHeight="1">
      <c r="A8" s="24" t="s">
        <v>13</v>
      </c>
      <c r="B8" s="26">
        <v>1</v>
      </c>
      <c r="C8" s="23">
        <v>23</v>
      </c>
      <c r="D8" s="23"/>
      <c r="E8" s="17">
        <f t="shared" si="1"/>
        <v>0</v>
      </c>
      <c r="F8" s="18">
        <f t="shared" si="0"/>
        <v>23</v>
      </c>
      <c r="G8" s="19">
        <f t="shared" si="2"/>
        <v>1</v>
      </c>
      <c r="I8" s="6"/>
      <c r="J8" s="8"/>
      <c r="K8" s="7"/>
      <c r="L8" s="6"/>
      <c r="M8" s="7"/>
    </row>
    <row r="9" spans="1:13" ht="21.95" customHeight="1">
      <c r="A9" s="24" t="s">
        <v>14</v>
      </c>
      <c r="B9" s="26">
        <v>1</v>
      </c>
      <c r="C9" s="23">
        <v>23</v>
      </c>
      <c r="D9" s="23"/>
      <c r="E9" s="17">
        <f t="shared" si="1"/>
        <v>0</v>
      </c>
      <c r="F9" s="18">
        <f t="shared" si="0"/>
        <v>23</v>
      </c>
      <c r="G9" s="19">
        <f t="shared" si="2"/>
        <v>1</v>
      </c>
      <c r="I9" s="6"/>
      <c r="J9" s="8"/>
      <c r="K9" s="7"/>
      <c r="L9" s="6"/>
      <c r="M9" s="7"/>
    </row>
    <row r="10" spans="1:13" ht="21.95" customHeight="1">
      <c r="A10" s="22" t="s">
        <v>15</v>
      </c>
      <c r="B10" s="26">
        <v>1</v>
      </c>
      <c r="C10" s="23">
        <v>23</v>
      </c>
      <c r="D10" s="23"/>
      <c r="E10" s="17">
        <f t="shared" si="1"/>
        <v>0</v>
      </c>
      <c r="F10" s="18">
        <f t="shared" si="0"/>
        <v>23</v>
      </c>
      <c r="G10" s="19">
        <f t="shared" si="2"/>
        <v>1</v>
      </c>
      <c r="I10" s="6"/>
      <c r="J10" s="8"/>
      <c r="K10" s="7"/>
      <c r="L10" s="6"/>
      <c r="M10" s="7"/>
    </row>
    <row r="11" spans="1:13" ht="21.95" customHeight="1">
      <c r="A11" s="22" t="s">
        <v>16</v>
      </c>
      <c r="B11" s="26">
        <v>4</v>
      </c>
      <c r="C11" s="23">
        <f>23*4</f>
        <v>92</v>
      </c>
      <c r="D11" s="23"/>
      <c r="E11" s="17">
        <f t="shared" si="1"/>
        <v>0</v>
      </c>
      <c r="F11" s="18">
        <f t="shared" si="0"/>
        <v>92</v>
      </c>
      <c r="G11" s="19">
        <f t="shared" si="2"/>
        <v>1</v>
      </c>
      <c r="I11" s="6"/>
      <c r="J11" s="8"/>
      <c r="K11" s="7"/>
      <c r="L11" s="6"/>
      <c r="M11" s="7"/>
    </row>
    <row r="12" spans="1:13" ht="21.95" customHeight="1">
      <c r="A12" s="22" t="s">
        <v>17</v>
      </c>
      <c r="B12" s="26">
        <v>1</v>
      </c>
      <c r="C12" s="23">
        <v>23</v>
      </c>
      <c r="D12" s="23"/>
      <c r="E12" s="17">
        <f t="shared" si="1"/>
        <v>0</v>
      </c>
      <c r="F12" s="18">
        <f t="shared" si="0"/>
        <v>23</v>
      </c>
      <c r="G12" s="19">
        <f t="shared" si="2"/>
        <v>1</v>
      </c>
      <c r="I12" s="6"/>
      <c r="J12" s="8"/>
      <c r="K12" s="7"/>
      <c r="L12" s="6"/>
      <c r="M12" s="7"/>
    </row>
    <row r="13" spans="1:13" ht="21.95" customHeight="1">
      <c r="A13" s="22" t="s">
        <v>18</v>
      </c>
      <c r="B13" s="26">
        <v>3</v>
      </c>
      <c r="C13" s="23">
        <v>55</v>
      </c>
      <c r="D13" s="23"/>
      <c r="E13" s="17">
        <f t="shared" si="1"/>
        <v>0</v>
      </c>
      <c r="F13" s="18">
        <f t="shared" si="0"/>
        <v>55</v>
      </c>
      <c r="G13" s="19">
        <f t="shared" si="2"/>
        <v>1</v>
      </c>
      <c r="I13" s="6"/>
      <c r="J13" s="8"/>
      <c r="K13" s="7"/>
      <c r="L13" s="6"/>
      <c r="M13" s="7"/>
    </row>
    <row r="14" spans="1:13" ht="21.95" customHeight="1">
      <c r="A14" s="22" t="s">
        <v>19</v>
      </c>
      <c r="B14" s="26">
        <v>1</v>
      </c>
      <c r="C14" s="23">
        <v>23</v>
      </c>
      <c r="D14" s="23"/>
      <c r="E14" s="17">
        <f t="shared" si="1"/>
        <v>0</v>
      </c>
      <c r="F14" s="18">
        <f t="shared" si="0"/>
        <v>23</v>
      </c>
      <c r="G14" s="19">
        <f t="shared" si="2"/>
        <v>1</v>
      </c>
      <c r="I14" s="6"/>
      <c r="J14" s="8"/>
      <c r="K14" s="7"/>
      <c r="L14" s="6"/>
      <c r="M14" s="7"/>
    </row>
    <row r="15" spans="1:13" ht="21.95" customHeight="1">
      <c r="A15" s="22" t="s">
        <v>20</v>
      </c>
      <c r="B15" s="26">
        <v>4</v>
      </c>
      <c r="C15" s="23">
        <f>69+14</f>
        <v>83</v>
      </c>
      <c r="D15" s="23"/>
      <c r="E15" s="17">
        <f t="shared" si="1"/>
        <v>0</v>
      </c>
      <c r="F15" s="18">
        <f t="shared" si="0"/>
        <v>83</v>
      </c>
      <c r="G15" s="19">
        <f t="shared" si="2"/>
        <v>1</v>
      </c>
      <c r="I15" s="6"/>
      <c r="J15" s="8"/>
      <c r="K15" s="7"/>
      <c r="L15" s="6"/>
      <c r="M15" s="7"/>
    </row>
    <row r="16" spans="1:13" ht="21.95" customHeight="1">
      <c r="A16" s="22" t="s">
        <v>21</v>
      </c>
      <c r="B16" s="26">
        <v>4</v>
      </c>
      <c r="C16" s="23">
        <v>83</v>
      </c>
      <c r="D16" s="23"/>
      <c r="E16" s="17">
        <f t="shared" si="1"/>
        <v>0</v>
      </c>
      <c r="F16" s="18">
        <f t="shared" si="0"/>
        <v>83</v>
      </c>
      <c r="G16" s="19">
        <f t="shared" si="2"/>
        <v>1</v>
      </c>
      <c r="I16" s="6"/>
      <c r="J16" s="8"/>
      <c r="K16" s="7"/>
      <c r="L16" s="6"/>
      <c r="M16" s="7"/>
    </row>
    <row r="17" spans="1:13" ht="21.95" customHeight="1">
      <c r="A17" s="22" t="s">
        <v>22</v>
      </c>
      <c r="B17" s="26">
        <v>4</v>
      </c>
      <c r="C17" s="23">
        <f>23*4</f>
        <v>92</v>
      </c>
      <c r="D17" s="23"/>
      <c r="E17" s="17">
        <f>IF(C17="","",D17/C17)</f>
        <v>0</v>
      </c>
      <c r="F17" s="18">
        <f t="shared" si="0"/>
        <v>92</v>
      </c>
      <c r="G17" s="19">
        <f t="shared" si="2"/>
        <v>1</v>
      </c>
      <c r="I17" s="6"/>
      <c r="J17" s="8"/>
      <c r="K17" s="7"/>
      <c r="L17" s="6"/>
      <c r="M17" s="7"/>
    </row>
    <row r="18" spans="1:13" ht="21.95" customHeight="1">
      <c r="A18" s="22" t="s">
        <v>23</v>
      </c>
      <c r="B18" s="26">
        <v>1</v>
      </c>
      <c r="C18" s="23">
        <v>8</v>
      </c>
      <c r="D18" s="23"/>
      <c r="E18" s="17">
        <f>IF(C18="","",D18/C18)</f>
        <v>0</v>
      </c>
      <c r="F18" s="18">
        <f t="shared" ref="F18" si="3">C18-D18</f>
        <v>8</v>
      </c>
      <c r="G18" s="19">
        <f t="shared" ref="G18" si="4">IF(C18="","",F18/C18)</f>
        <v>1</v>
      </c>
      <c r="I18" s="6"/>
      <c r="J18" s="8"/>
      <c r="K18" s="7"/>
      <c r="L18" s="6"/>
      <c r="M18" s="7"/>
    </row>
    <row r="19" spans="1:13" ht="21.95" customHeight="1">
      <c r="A19" s="22" t="s">
        <v>24</v>
      </c>
      <c r="B19" s="26">
        <v>1</v>
      </c>
      <c r="C19" s="23">
        <v>23</v>
      </c>
      <c r="D19" s="23"/>
      <c r="E19" s="17">
        <f>IF(C19="","",D19/C19)</f>
        <v>0</v>
      </c>
      <c r="F19" s="18">
        <f t="shared" ref="F19" si="5">C19-D19</f>
        <v>23</v>
      </c>
      <c r="G19" s="19">
        <f t="shared" ref="G19" si="6">IF(C19="","",F19/C19)</f>
        <v>1</v>
      </c>
      <c r="I19" s="6"/>
      <c r="J19" s="8"/>
      <c r="K19" s="7"/>
      <c r="L19" s="6"/>
      <c r="M19" s="7"/>
    </row>
    <row r="20" spans="1:13" ht="21.95" customHeight="1">
      <c r="A20" s="22"/>
      <c r="B20" s="22"/>
      <c r="C20" s="23"/>
      <c r="D20" s="23"/>
      <c r="E20" s="17" t="str">
        <f>IF(C20="","",D20/C20)</f>
        <v/>
      </c>
      <c r="F20" s="18">
        <f t="shared" si="0"/>
        <v>0</v>
      </c>
      <c r="G20" s="19" t="str">
        <f t="shared" si="2"/>
        <v/>
      </c>
      <c r="I20" s="6"/>
      <c r="J20" s="8"/>
      <c r="K20" s="7"/>
      <c r="L20" s="6"/>
      <c r="M20" s="7"/>
    </row>
    <row r="21" spans="1:13" s="11" customFormat="1" ht="21.95" customHeight="1">
      <c r="A21" s="20" t="s">
        <v>3</v>
      </c>
      <c r="B21" s="21">
        <f>+(B6+B7+B8+B9+B10+B11+B12+B13+B14+B15+B16+B17+B18+B19)</f>
        <v>32</v>
      </c>
      <c r="C21" s="21">
        <f>SUM(C6:C20)</f>
        <v>675</v>
      </c>
      <c r="D21" s="21">
        <f>SUM(D6:D20)</f>
        <v>0</v>
      </c>
      <c r="E21" s="17">
        <f t="shared" si="1"/>
        <v>0</v>
      </c>
      <c r="F21" s="18">
        <f t="shared" si="0"/>
        <v>675</v>
      </c>
      <c r="G21" s="19">
        <f t="shared" si="2"/>
        <v>1</v>
      </c>
    </row>
    <row r="22" spans="1:13" ht="15">
      <c r="A22" s="4"/>
      <c r="B22" s="4"/>
      <c r="C22" s="10"/>
      <c r="D22" s="10"/>
      <c r="E22" s="14"/>
      <c r="F22" s="10"/>
      <c r="G22" s="14"/>
    </row>
    <row r="23" spans="1:13" ht="15">
      <c r="A23" s="4"/>
      <c r="B23" s="4"/>
      <c r="C23" s="3"/>
      <c r="D23" s="3"/>
      <c r="E23" s="15"/>
      <c r="F23" s="3"/>
      <c r="G23" s="15"/>
    </row>
    <row r="24" spans="1:13" ht="15">
      <c r="A24" s="4"/>
      <c r="B24" s="4"/>
      <c r="C24" s="3"/>
      <c r="D24" s="3"/>
      <c r="E24" s="15"/>
      <c r="F24" s="3"/>
      <c r="G24" s="15"/>
    </row>
    <row r="25" spans="1:13" ht="15">
      <c r="A25" s="4"/>
      <c r="B25" s="4"/>
      <c r="C25" s="3"/>
      <c r="D25" s="3"/>
      <c r="E25" s="15"/>
      <c r="F25" s="3"/>
      <c r="G25" s="15"/>
    </row>
    <row r="26" spans="1:13" ht="15">
      <c r="A26" s="4"/>
      <c r="B26" s="4"/>
      <c r="C26" s="3"/>
      <c r="D26" s="3"/>
      <c r="E26" s="15"/>
      <c r="F26" s="3"/>
      <c r="G26" s="15"/>
    </row>
    <row r="27" spans="1:13" ht="15">
      <c r="A27" s="4"/>
      <c r="B27" s="4"/>
      <c r="C27" s="3"/>
      <c r="D27" s="3"/>
      <c r="E27" s="15"/>
      <c r="F27" s="3"/>
      <c r="G27" s="15"/>
    </row>
    <row r="28" spans="1:13" ht="15">
      <c r="A28" s="4"/>
      <c r="B28" s="4"/>
      <c r="C28" s="3"/>
      <c r="D28" s="3"/>
      <c r="E28" s="15"/>
      <c r="F28" s="3"/>
      <c r="G28" s="15"/>
    </row>
    <row r="29" spans="1:13" ht="15">
      <c r="A29" s="4"/>
      <c r="B29" s="4"/>
      <c r="C29" s="3"/>
      <c r="D29" s="3"/>
      <c r="E29" s="15"/>
      <c r="F29" s="3"/>
      <c r="G29" s="15"/>
    </row>
    <row r="30" spans="1:13" ht="15">
      <c r="A30" s="4"/>
      <c r="B30" s="4"/>
      <c r="C30" s="3"/>
      <c r="D30" s="3"/>
      <c r="E30" s="15"/>
      <c r="F30" s="3"/>
      <c r="G30" s="15"/>
    </row>
    <row r="31" spans="1:13" ht="15">
      <c r="A31" s="4"/>
      <c r="B31" s="4"/>
      <c r="C31" s="3"/>
      <c r="D31" s="3"/>
      <c r="E31" s="15"/>
      <c r="F31" s="3"/>
      <c r="G31" s="15"/>
    </row>
    <row r="32" spans="1:13" ht="15">
      <c r="A32" s="4"/>
      <c r="B32" s="4"/>
      <c r="C32" s="3"/>
      <c r="D32" s="3"/>
      <c r="E32" s="15"/>
      <c r="F32" s="3"/>
      <c r="G32" s="15"/>
    </row>
    <row r="33" spans="1:7" ht="15">
      <c r="A33" s="4"/>
      <c r="B33" s="4"/>
      <c r="C33" s="3"/>
      <c r="D33" s="3"/>
      <c r="E33" s="15"/>
      <c r="F33" s="3"/>
      <c r="G33" s="15"/>
    </row>
    <row r="34" spans="1:7">
      <c r="C34" s="5"/>
      <c r="D34" s="5"/>
      <c r="E34" s="16"/>
      <c r="F34" s="5"/>
      <c r="G34" s="16"/>
    </row>
  </sheetData>
  <mergeCells count="4">
    <mergeCell ref="A1:G1"/>
    <mergeCell ref="A3:G3"/>
    <mergeCell ref="A4:G4"/>
    <mergeCell ref="A2:G2"/>
  </mergeCells>
  <phoneticPr fontId="0" type="noConversion"/>
  <pageMargins left="0.35433070866141736" right="0.35433070866141736" top="0.98425196850393704" bottom="0.98425196850393704" header="0.51181102362204722" footer="0.51181102362204722"/>
  <pageSetup orientation="landscape" horizontalDpi="300" verticalDpi="30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M34"/>
  <sheetViews>
    <sheetView topLeftCell="A11" workbookViewId="0">
      <selection activeCell="D5" sqref="D5"/>
    </sheetView>
  </sheetViews>
  <sheetFormatPr defaultRowHeight="12.75"/>
  <cols>
    <col min="1" max="1" width="27.42578125" customWidth="1"/>
    <col min="2" max="2" width="17.5703125" customWidth="1"/>
    <col min="3" max="4" width="16.7109375" customWidth="1"/>
    <col min="5" max="5" width="16.7109375" style="9" customWidth="1"/>
    <col min="6" max="6" width="16.7109375" customWidth="1"/>
    <col min="7" max="7" width="18" style="9" customWidth="1"/>
  </cols>
  <sheetData>
    <row r="1" spans="1:13" ht="42" customHeight="1">
      <c r="A1" s="27" t="s">
        <v>9</v>
      </c>
      <c r="B1" s="28"/>
      <c r="C1" s="29"/>
      <c r="D1" s="29"/>
      <c r="E1" s="29"/>
      <c r="F1" s="29"/>
      <c r="G1" s="30"/>
    </row>
    <row r="2" spans="1:13" ht="25.5" customHeight="1">
      <c r="A2" s="31" t="s">
        <v>6</v>
      </c>
      <c r="B2" s="32"/>
      <c r="C2" s="32"/>
      <c r="D2" s="32"/>
      <c r="E2" s="32"/>
      <c r="F2" s="32"/>
      <c r="G2" s="33"/>
    </row>
    <row r="3" spans="1:13" ht="42" customHeight="1">
      <c r="A3" s="34" t="s">
        <v>32</v>
      </c>
      <c r="B3" s="35"/>
      <c r="C3" s="36"/>
      <c r="D3" s="36"/>
      <c r="E3" s="36"/>
      <c r="F3" s="36"/>
      <c r="G3" s="37"/>
    </row>
    <row r="4" spans="1:13" ht="42" customHeight="1">
      <c r="A4" s="34" t="s">
        <v>34</v>
      </c>
      <c r="B4" s="35"/>
      <c r="C4" s="36"/>
      <c r="D4" s="36"/>
      <c r="E4" s="36"/>
      <c r="F4" s="36"/>
      <c r="G4" s="37"/>
    </row>
    <row r="5" spans="1:13" ht="57.75" customHeight="1">
      <c r="A5" s="1" t="s">
        <v>4</v>
      </c>
      <c r="B5" s="12" t="s">
        <v>5</v>
      </c>
      <c r="C5" s="2" t="s">
        <v>0</v>
      </c>
      <c r="D5" s="2" t="s">
        <v>1</v>
      </c>
      <c r="E5" s="13" t="s">
        <v>7</v>
      </c>
      <c r="F5" s="2" t="s">
        <v>2</v>
      </c>
      <c r="G5" s="13" t="s">
        <v>8</v>
      </c>
    </row>
    <row r="6" spans="1:13" ht="21.95" customHeight="1">
      <c r="A6" s="22" t="s">
        <v>10</v>
      </c>
      <c r="B6" s="26">
        <v>3</v>
      </c>
      <c r="C6" s="23">
        <v>29</v>
      </c>
      <c r="D6" s="23"/>
      <c r="E6" s="17">
        <f t="shared" ref="E6:E21" si="0">IF(C6="","",D6/C6)</f>
        <v>0</v>
      </c>
      <c r="F6" s="18">
        <f t="shared" ref="F6:F21" si="1">C6-D6</f>
        <v>29</v>
      </c>
      <c r="G6" s="19">
        <f t="shared" ref="G6:G21" si="2">IF(C6="","",F6/C6)</f>
        <v>1</v>
      </c>
      <c r="I6" s="6"/>
      <c r="J6" s="8"/>
      <c r="K6" s="7"/>
      <c r="L6" s="6"/>
      <c r="M6" s="7"/>
    </row>
    <row r="7" spans="1:13" ht="21.95" customHeight="1">
      <c r="A7" s="24" t="s">
        <v>11</v>
      </c>
      <c r="B7" s="26">
        <v>3</v>
      </c>
      <c r="C7" s="23">
        <f>21*3</f>
        <v>63</v>
      </c>
      <c r="D7" s="23"/>
      <c r="E7" s="17">
        <f t="shared" si="0"/>
        <v>0</v>
      </c>
      <c r="F7" s="18">
        <f t="shared" si="1"/>
        <v>63</v>
      </c>
      <c r="G7" s="19">
        <f t="shared" si="2"/>
        <v>1</v>
      </c>
      <c r="I7" s="6"/>
      <c r="J7" s="8"/>
      <c r="K7" s="7"/>
      <c r="L7" s="6"/>
      <c r="M7" s="7"/>
    </row>
    <row r="8" spans="1:13" ht="21.95" customHeight="1">
      <c r="A8" s="24" t="s">
        <v>13</v>
      </c>
      <c r="B8" s="26">
        <v>1</v>
      </c>
      <c r="C8" s="23">
        <v>21</v>
      </c>
      <c r="D8" s="23"/>
      <c r="E8" s="17">
        <f t="shared" si="0"/>
        <v>0</v>
      </c>
      <c r="F8" s="18">
        <f t="shared" si="1"/>
        <v>21</v>
      </c>
      <c r="G8" s="19">
        <f t="shared" si="2"/>
        <v>1</v>
      </c>
      <c r="I8" s="6"/>
      <c r="J8" s="8"/>
      <c r="K8" s="7"/>
      <c r="L8" s="6"/>
      <c r="M8" s="7"/>
    </row>
    <row r="9" spans="1:13" ht="21.95" customHeight="1">
      <c r="A9" s="24" t="s">
        <v>14</v>
      </c>
      <c r="B9" s="26">
        <v>1</v>
      </c>
      <c r="C9" s="23">
        <v>21</v>
      </c>
      <c r="D9" s="23"/>
      <c r="E9" s="17">
        <f t="shared" si="0"/>
        <v>0</v>
      </c>
      <c r="F9" s="18">
        <f t="shared" si="1"/>
        <v>21</v>
      </c>
      <c r="G9" s="19">
        <f t="shared" si="2"/>
        <v>1</v>
      </c>
      <c r="I9" s="6"/>
      <c r="J9" s="8"/>
      <c r="K9" s="7"/>
      <c r="L9" s="6"/>
      <c r="M9" s="7"/>
    </row>
    <row r="10" spans="1:13" ht="21.95" customHeight="1">
      <c r="A10" s="22" t="s">
        <v>15</v>
      </c>
      <c r="B10" s="26">
        <v>1</v>
      </c>
      <c r="C10" s="23">
        <v>21</v>
      </c>
      <c r="D10" s="23"/>
      <c r="E10" s="17">
        <f t="shared" si="0"/>
        <v>0</v>
      </c>
      <c r="F10" s="18">
        <f t="shared" si="1"/>
        <v>21</v>
      </c>
      <c r="G10" s="19">
        <f t="shared" si="2"/>
        <v>1</v>
      </c>
      <c r="I10" s="6"/>
      <c r="J10" s="8"/>
      <c r="K10" s="7"/>
      <c r="L10" s="6"/>
      <c r="M10" s="7"/>
    </row>
    <row r="11" spans="1:13" ht="21.95" customHeight="1">
      <c r="A11" s="22" t="s">
        <v>16</v>
      </c>
      <c r="B11" s="26">
        <v>4</v>
      </c>
      <c r="C11" s="23">
        <f>21*4</f>
        <v>84</v>
      </c>
      <c r="D11" s="23"/>
      <c r="E11" s="17">
        <f t="shared" si="0"/>
        <v>0</v>
      </c>
      <c r="F11" s="18">
        <f t="shared" si="1"/>
        <v>84</v>
      </c>
      <c r="G11" s="19">
        <f t="shared" si="2"/>
        <v>1</v>
      </c>
      <c r="I11" s="6"/>
      <c r="J11" s="8"/>
      <c r="K11" s="7"/>
      <c r="L11" s="6"/>
      <c r="M11" s="7"/>
    </row>
    <row r="12" spans="1:13" ht="21.95" customHeight="1">
      <c r="A12" s="22" t="s">
        <v>17</v>
      </c>
      <c r="B12" s="26">
        <v>1</v>
      </c>
      <c r="C12" s="23">
        <v>21</v>
      </c>
      <c r="D12" s="23"/>
      <c r="E12" s="17">
        <f t="shared" si="0"/>
        <v>0</v>
      </c>
      <c r="F12" s="18">
        <f t="shared" si="1"/>
        <v>21</v>
      </c>
      <c r="G12" s="19">
        <f t="shared" si="2"/>
        <v>1</v>
      </c>
      <c r="I12" s="6"/>
      <c r="J12" s="8"/>
      <c r="K12" s="7"/>
      <c r="L12" s="6"/>
      <c r="M12" s="7"/>
    </row>
    <row r="13" spans="1:13" ht="21.95" customHeight="1">
      <c r="A13" s="22" t="s">
        <v>18</v>
      </c>
      <c r="B13" s="26">
        <v>3</v>
      </c>
      <c r="C13" s="23">
        <v>29</v>
      </c>
      <c r="D13" s="23"/>
      <c r="E13" s="17">
        <f t="shared" si="0"/>
        <v>0</v>
      </c>
      <c r="F13" s="18">
        <f t="shared" si="1"/>
        <v>29</v>
      </c>
      <c r="G13" s="19">
        <f t="shared" si="2"/>
        <v>1</v>
      </c>
      <c r="I13" s="6"/>
      <c r="J13" s="8"/>
      <c r="K13" s="7"/>
      <c r="L13" s="6"/>
      <c r="M13" s="7"/>
    </row>
    <row r="14" spans="1:13" ht="21.95" customHeight="1">
      <c r="A14" s="22" t="s">
        <v>19</v>
      </c>
      <c r="B14" s="26">
        <v>1</v>
      </c>
      <c r="C14" s="23">
        <v>21</v>
      </c>
      <c r="D14" s="23"/>
      <c r="E14" s="17">
        <f t="shared" si="0"/>
        <v>0</v>
      </c>
      <c r="F14" s="18">
        <f t="shared" si="1"/>
        <v>21</v>
      </c>
      <c r="G14" s="19">
        <f t="shared" si="2"/>
        <v>1</v>
      </c>
      <c r="I14" s="6"/>
      <c r="J14" s="8"/>
      <c r="K14" s="7"/>
      <c r="L14" s="6"/>
      <c r="M14" s="7"/>
    </row>
    <row r="15" spans="1:13" ht="21.95" customHeight="1">
      <c r="A15" s="22" t="s">
        <v>20</v>
      </c>
      <c r="B15" s="26">
        <v>4</v>
      </c>
      <c r="C15" s="23">
        <f>63+13</f>
        <v>76</v>
      </c>
      <c r="D15" s="23"/>
      <c r="E15" s="17">
        <f t="shared" si="0"/>
        <v>0</v>
      </c>
      <c r="F15" s="18">
        <f t="shared" si="1"/>
        <v>76</v>
      </c>
      <c r="G15" s="19">
        <f t="shared" si="2"/>
        <v>1</v>
      </c>
      <c r="I15" s="6"/>
      <c r="J15" s="8"/>
      <c r="K15" s="7"/>
      <c r="L15" s="6"/>
      <c r="M15" s="7"/>
    </row>
    <row r="16" spans="1:13" ht="21.95" customHeight="1">
      <c r="A16" s="22" t="s">
        <v>21</v>
      </c>
      <c r="B16" s="26">
        <v>4</v>
      </c>
      <c r="C16" s="23">
        <v>75</v>
      </c>
      <c r="D16" s="23"/>
      <c r="E16" s="17">
        <f t="shared" si="0"/>
        <v>0</v>
      </c>
      <c r="F16" s="18">
        <f t="shared" si="1"/>
        <v>75</v>
      </c>
      <c r="G16" s="19">
        <f t="shared" si="2"/>
        <v>1</v>
      </c>
      <c r="I16" s="6"/>
      <c r="J16" s="8"/>
      <c r="K16" s="7"/>
      <c r="L16" s="6"/>
      <c r="M16" s="7"/>
    </row>
    <row r="17" spans="1:13" ht="21.95" customHeight="1">
      <c r="A17" s="22" t="s">
        <v>22</v>
      </c>
      <c r="B17" s="26">
        <v>4</v>
      </c>
      <c r="C17" s="23">
        <f>21*4</f>
        <v>84</v>
      </c>
      <c r="D17" s="23"/>
      <c r="E17" s="17">
        <f t="shared" si="0"/>
        <v>0</v>
      </c>
      <c r="F17" s="18">
        <f t="shared" si="1"/>
        <v>84</v>
      </c>
      <c r="G17" s="19">
        <f t="shared" si="2"/>
        <v>1</v>
      </c>
      <c r="I17" s="6"/>
      <c r="J17" s="8"/>
      <c r="K17" s="7"/>
      <c r="L17" s="6"/>
      <c r="M17" s="7"/>
    </row>
    <row r="18" spans="1:13" ht="21.95" customHeight="1">
      <c r="A18" s="22" t="s">
        <v>23</v>
      </c>
      <c r="B18" s="26">
        <v>1</v>
      </c>
      <c r="C18" s="23">
        <v>8</v>
      </c>
      <c r="D18" s="23"/>
      <c r="E18" s="17">
        <f t="shared" ref="E18:E19" si="3">IF(C18="","",D18/C18)</f>
        <v>0</v>
      </c>
      <c r="F18" s="18">
        <f t="shared" ref="F18:F19" si="4">C18-D18</f>
        <v>8</v>
      </c>
      <c r="G18" s="19">
        <f t="shared" ref="G18:G19" si="5">IF(C18="","",F18/C18)</f>
        <v>1</v>
      </c>
      <c r="I18" s="6"/>
      <c r="J18" s="8"/>
      <c r="K18" s="7"/>
      <c r="L18" s="6"/>
      <c r="M18" s="7"/>
    </row>
    <row r="19" spans="1:13" ht="21.95" customHeight="1">
      <c r="A19" s="22" t="s">
        <v>24</v>
      </c>
      <c r="B19" s="26">
        <v>1</v>
      </c>
      <c r="C19" s="23">
        <v>21</v>
      </c>
      <c r="D19" s="23"/>
      <c r="E19" s="17">
        <f t="shared" si="3"/>
        <v>0</v>
      </c>
      <c r="F19" s="18">
        <f t="shared" si="4"/>
        <v>21</v>
      </c>
      <c r="G19" s="19">
        <f t="shared" si="5"/>
        <v>1</v>
      </c>
      <c r="I19" s="6"/>
      <c r="J19" s="8"/>
      <c r="K19" s="7"/>
      <c r="L19" s="6"/>
      <c r="M19" s="7"/>
    </row>
    <row r="20" spans="1:13" ht="21.95" customHeight="1">
      <c r="A20" s="22"/>
      <c r="B20" s="22"/>
      <c r="C20" s="23"/>
      <c r="D20" s="23"/>
      <c r="E20" s="17" t="str">
        <f t="shared" si="0"/>
        <v/>
      </c>
      <c r="F20" s="18">
        <f t="shared" si="1"/>
        <v>0</v>
      </c>
      <c r="G20" s="19" t="str">
        <f t="shared" si="2"/>
        <v/>
      </c>
      <c r="I20" s="6"/>
      <c r="J20" s="8"/>
      <c r="K20" s="7"/>
      <c r="L20" s="6"/>
      <c r="M20" s="7"/>
    </row>
    <row r="21" spans="1:13" s="25" customFormat="1" ht="21.95" customHeight="1">
      <c r="A21" s="20" t="s">
        <v>3</v>
      </c>
      <c r="B21" s="21">
        <f>+(B6+B7+B8+B9+B10+B11+B12+B13+B14+B15+B16+B17+B18+B19)</f>
        <v>32</v>
      </c>
      <c r="C21" s="21">
        <f>SUM(C6:C20)</f>
        <v>574</v>
      </c>
      <c r="D21" s="21">
        <f>SUM(D6:D20)</f>
        <v>0</v>
      </c>
      <c r="E21" s="17">
        <f t="shared" si="0"/>
        <v>0</v>
      </c>
      <c r="F21" s="18">
        <f t="shared" si="1"/>
        <v>574</v>
      </c>
      <c r="G21" s="19">
        <f t="shared" si="2"/>
        <v>1</v>
      </c>
    </row>
    <row r="22" spans="1:13" ht="15">
      <c r="A22" s="4"/>
      <c r="B22" s="4"/>
      <c r="C22" s="10"/>
      <c r="D22" s="10"/>
      <c r="E22" s="14"/>
      <c r="F22" s="10"/>
      <c r="G22" s="14"/>
    </row>
    <row r="23" spans="1:13" ht="15">
      <c r="A23" s="4"/>
      <c r="B23" s="4"/>
      <c r="C23" s="3"/>
      <c r="D23" s="3"/>
      <c r="E23" s="15"/>
      <c r="F23" s="3"/>
      <c r="G23" s="15"/>
    </row>
    <row r="24" spans="1:13" ht="15">
      <c r="A24" s="4"/>
      <c r="B24" s="4"/>
      <c r="C24" s="3"/>
      <c r="D24" s="3"/>
      <c r="E24" s="15"/>
      <c r="F24" s="3"/>
      <c r="G24" s="15"/>
    </row>
    <row r="25" spans="1:13" ht="15">
      <c r="A25" s="4"/>
      <c r="B25" s="4"/>
      <c r="C25" s="3"/>
      <c r="D25" s="3"/>
      <c r="E25" s="15"/>
      <c r="F25" s="3"/>
      <c r="G25" s="15"/>
    </row>
    <row r="26" spans="1:13" ht="15">
      <c r="A26" s="4"/>
      <c r="B26" s="4"/>
      <c r="C26" s="3"/>
      <c r="D26" s="3"/>
      <c r="E26" s="15"/>
      <c r="F26" s="3"/>
      <c r="G26" s="15"/>
    </row>
    <row r="27" spans="1:13" ht="15">
      <c r="A27" s="4"/>
      <c r="B27" s="4"/>
      <c r="C27" s="3"/>
      <c r="D27" s="3"/>
      <c r="E27" s="15"/>
      <c r="F27" s="3"/>
      <c r="G27" s="15"/>
    </row>
    <row r="28" spans="1:13" ht="15">
      <c r="A28" s="4"/>
      <c r="B28" s="4"/>
      <c r="C28" s="3"/>
      <c r="D28" s="3"/>
      <c r="E28" s="15"/>
      <c r="F28" s="3"/>
      <c r="G28" s="15"/>
    </row>
    <row r="29" spans="1:13" ht="15">
      <c r="A29" s="4"/>
      <c r="B29" s="4"/>
      <c r="C29" s="3"/>
      <c r="D29" s="3"/>
      <c r="E29" s="15"/>
      <c r="F29" s="3"/>
      <c r="G29" s="15"/>
    </row>
    <row r="30" spans="1:13" ht="15">
      <c r="A30" s="4"/>
      <c r="B30" s="4"/>
      <c r="C30" s="3"/>
      <c r="D30" s="3"/>
      <c r="E30" s="15"/>
      <c r="F30" s="3"/>
      <c r="G30" s="15"/>
    </row>
    <row r="31" spans="1:13" ht="15">
      <c r="A31" s="4"/>
      <c r="B31" s="4"/>
      <c r="C31" s="3"/>
      <c r="D31" s="3"/>
      <c r="E31" s="15"/>
      <c r="F31" s="3"/>
      <c r="G31" s="15"/>
    </row>
    <row r="32" spans="1:13" ht="15">
      <c r="A32" s="4"/>
      <c r="B32" s="4"/>
      <c r="C32" s="3"/>
      <c r="D32" s="3"/>
      <c r="E32" s="15"/>
      <c r="F32" s="3"/>
      <c r="G32" s="15"/>
    </row>
    <row r="33" spans="1:7" ht="15">
      <c r="A33" s="4"/>
      <c r="B33" s="4"/>
      <c r="C33" s="3"/>
      <c r="D33" s="3"/>
      <c r="E33" s="15"/>
      <c r="F33" s="3"/>
      <c r="G33" s="15"/>
    </row>
    <row r="34" spans="1:7">
      <c r="C34" s="5"/>
      <c r="D34" s="5"/>
      <c r="E34" s="16"/>
      <c r="F34" s="5"/>
      <c r="G34" s="16"/>
    </row>
  </sheetData>
  <mergeCells count="4">
    <mergeCell ref="A1:G1"/>
    <mergeCell ref="A3:G3"/>
    <mergeCell ref="A4:G4"/>
    <mergeCell ref="A2:G2"/>
  </mergeCells>
  <phoneticPr fontId="0" type="noConversion"/>
  <pageMargins left="0.35433070866141736" right="0.35433070866141736" top="0.98425196850393704" bottom="0.98425196850393704" header="0.51181102362204722" footer="0.51181102362204722"/>
  <pageSetup orientation="landscape" horizontalDpi="300" verticalDpi="30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M35"/>
  <sheetViews>
    <sheetView topLeftCell="A5" workbookViewId="0">
      <selection activeCell="D6" sqref="D6"/>
    </sheetView>
  </sheetViews>
  <sheetFormatPr defaultRowHeight="12.75"/>
  <cols>
    <col min="1" max="1" width="27.42578125" customWidth="1"/>
    <col min="2" max="2" width="17.5703125" customWidth="1"/>
    <col min="3" max="4" width="16.7109375" customWidth="1"/>
    <col min="5" max="5" width="16.7109375" style="9" customWidth="1"/>
    <col min="6" max="6" width="16.7109375" customWidth="1"/>
    <col min="7" max="7" width="18" style="9" customWidth="1"/>
  </cols>
  <sheetData>
    <row r="1" spans="1:13" ht="42" customHeight="1">
      <c r="A1" s="27" t="s">
        <v>9</v>
      </c>
      <c r="B1" s="28"/>
      <c r="C1" s="29"/>
      <c r="D1" s="29"/>
      <c r="E1" s="29"/>
      <c r="F1" s="29"/>
      <c r="G1" s="30"/>
    </row>
    <row r="2" spans="1:13" ht="25.5" customHeight="1">
      <c r="A2" s="31" t="s">
        <v>6</v>
      </c>
      <c r="B2" s="32"/>
      <c r="C2" s="32"/>
      <c r="D2" s="32"/>
      <c r="E2" s="32"/>
      <c r="F2" s="32"/>
      <c r="G2" s="33"/>
    </row>
    <row r="3" spans="1:13" ht="42" customHeight="1">
      <c r="A3" s="34" t="s">
        <v>32</v>
      </c>
      <c r="B3" s="35"/>
      <c r="C3" s="36"/>
      <c r="D3" s="36"/>
      <c r="E3" s="36"/>
      <c r="F3" s="36"/>
      <c r="G3" s="37"/>
    </row>
    <row r="4" spans="1:13" ht="42" customHeight="1">
      <c r="A4" s="34" t="s">
        <v>35</v>
      </c>
      <c r="B4" s="35"/>
      <c r="C4" s="36"/>
      <c r="D4" s="36"/>
      <c r="E4" s="36"/>
      <c r="F4" s="36"/>
      <c r="G4" s="37"/>
    </row>
    <row r="5" spans="1:13" ht="57.75" customHeight="1">
      <c r="A5" s="1" t="s">
        <v>4</v>
      </c>
      <c r="B5" s="12" t="s">
        <v>5</v>
      </c>
      <c r="C5" s="2" t="s">
        <v>0</v>
      </c>
      <c r="D5" s="2" t="s">
        <v>1</v>
      </c>
      <c r="E5" s="13" t="s">
        <v>7</v>
      </c>
      <c r="F5" s="2" t="s">
        <v>2</v>
      </c>
      <c r="G5" s="13" t="s">
        <v>8</v>
      </c>
    </row>
    <row r="6" spans="1:13" ht="21.95" customHeight="1">
      <c r="A6" s="22" t="s">
        <v>10</v>
      </c>
      <c r="B6" s="26">
        <v>3</v>
      </c>
      <c r="C6" s="23">
        <f>42+9</f>
        <v>51</v>
      </c>
      <c r="D6" s="23"/>
      <c r="E6" s="17">
        <f t="shared" ref="E6:E22" si="0">IF(C6="","",D6/C6)</f>
        <v>0</v>
      </c>
      <c r="F6" s="18">
        <f t="shared" ref="F6:F22" si="1">C6-D6</f>
        <v>51</v>
      </c>
      <c r="G6" s="19">
        <f t="shared" ref="G6:G22" si="2">IF(C6="","",F6/C6)</f>
        <v>1</v>
      </c>
      <c r="I6" s="6"/>
      <c r="J6" s="8"/>
      <c r="K6" s="7"/>
      <c r="L6" s="6"/>
      <c r="M6" s="7"/>
    </row>
    <row r="7" spans="1:13" ht="21.95" customHeight="1">
      <c r="A7" s="24" t="s">
        <v>11</v>
      </c>
      <c r="B7" s="26">
        <v>3</v>
      </c>
      <c r="C7" s="23">
        <f>21*3</f>
        <v>63</v>
      </c>
      <c r="D7" s="23"/>
      <c r="E7" s="17">
        <f t="shared" si="0"/>
        <v>0</v>
      </c>
      <c r="F7" s="18">
        <f t="shared" si="1"/>
        <v>63</v>
      </c>
      <c r="G7" s="19">
        <f t="shared" si="2"/>
        <v>1</v>
      </c>
      <c r="I7" s="6"/>
      <c r="J7" s="8"/>
      <c r="K7" s="7"/>
      <c r="L7" s="6"/>
      <c r="M7" s="7"/>
    </row>
    <row r="8" spans="1:13" ht="21.95" customHeight="1">
      <c r="A8" s="24" t="s">
        <v>13</v>
      </c>
      <c r="B8" s="26">
        <v>1</v>
      </c>
      <c r="C8" s="23">
        <v>21</v>
      </c>
      <c r="D8" s="23"/>
      <c r="E8" s="17">
        <f t="shared" si="0"/>
        <v>0</v>
      </c>
      <c r="F8" s="18">
        <f t="shared" si="1"/>
        <v>21</v>
      </c>
      <c r="G8" s="19">
        <f t="shared" si="2"/>
        <v>1</v>
      </c>
      <c r="I8" s="6"/>
      <c r="J8" s="8"/>
      <c r="K8" s="7"/>
      <c r="L8" s="6"/>
      <c r="M8" s="7"/>
    </row>
    <row r="9" spans="1:13" ht="21.95" customHeight="1">
      <c r="A9" s="24" t="s">
        <v>14</v>
      </c>
      <c r="B9" s="26">
        <v>1</v>
      </c>
      <c r="C9" s="23">
        <v>21</v>
      </c>
      <c r="D9" s="23"/>
      <c r="E9" s="17">
        <f t="shared" si="0"/>
        <v>0</v>
      </c>
      <c r="F9" s="18">
        <f t="shared" si="1"/>
        <v>21</v>
      </c>
      <c r="G9" s="19">
        <f t="shared" si="2"/>
        <v>1</v>
      </c>
      <c r="I9" s="6"/>
      <c r="J9" s="8"/>
      <c r="K9" s="7"/>
      <c r="L9" s="6"/>
      <c r="M9" s="7"/>
    </row>
    <row r="10" spans="1:13" ht="21.95" customHeight="1">
      <c r="A10" s="22" t="s">
        <v>15</v>
      </c>
      <c r="B10" s="26">
        <v>1</v>
      </c>
      <c r="C10" s="23">
        <v>21</v>
      </c>
      <c r="D10" s="23"/>
      <c r="E10" s="17">
        <f t="shared" si="0"/>
        <v>0</v>
      </c>
      <c r="F10" s="18">
        <f t="shared" si="1"/>
        <v>21</v>
      </c>
      <c r="G10" s="19">
        <f t="shared" si="2"/>
        <v>1</v>
      </c>
      <c r="I10" s="6"/>
      <c r="J10" s="8"/>
      <c r="K10" s="7"/>
      <c r="L10" s="6"/>
      <c r="M10" s="7"/>
    </row>
    <row r="11" spans="1:13" ht="21.95" customHeight="1">
      <c r="A11" s="22" t="s">
        <v>16</v>
      </c>
      <c r="B11" s="26">
        <v>4</v>
      </c>
      <c r="C11" s="23">
        <f>21*3</f>
        <v>63</v>
      </c>
      <c r="D11" s="23"/>
      <c r="E11" s="17">
        <f t="shared" si="0"/>
        <v>0</v>
      </c>
      <c r="F11" s="18">
        <f t="shared" si="1"/>
        <v>63</v>
      </c>
      <c r="G11" s="19">
        <f t="shared" si="2"/>
        <v>1</v>
      </c>
      <c r="I11" s="6"/>
      <c r="J11" s="8"/>
      <c r="K11" s="7"/>
      <c r="L11" s="6"/>
      <c r="M11" s="7"/>
    </row>
    <row r="12" spans="1:13" ht="21.95" customHeight="1">
      <c r="A12" s="22" t="s">
        <v>17</v>
      </c>
      <c r="B12" s="26">
        <v>1</v>
      </c>
      <c r="C12" s="23">
        <v>21</v>
      </c>
      <c r="D12" s="23"/>
      <c r="E12" s="17">
        <f t="shared" si="0"/>
        <v>0</v>
      </c>
      <c r="F12" s="18">
        <f t="shared" si="1"/>
        <v>21</v>
      </c>
      <c r="G12" s="19">
        <f t="shared" si="2"/>
        <v>1</v>
      </c>
      <c r="I12" s="6"/>
      <c r="J12" s="8"/>
      <c r="K12" s="7"/>
      <c r="L12" s="6"/>
      <c r="M12" s="7"/>
    </row>
    <row r="13" spans="1:13" ht="21.95" customHeight="1">
      <c r="A13" s="22" t="s">
        <v>18</v>
      </c>
      <c r="B13" s="26">
        <v>3</v>
      </c>
      <c r="C13" s="23">
        <v>51</v>
      </c>
      <c r="D13" s="23"/>
      <c r="E13" s="17">
        <f t="shared" si="0"/>
        <v>0</v>
      </c>
      <c r="F13" s="18">
        <f t="shared" si="1"/>
        <v>51</v>
      </c>
      <c r="G13" s="19">
        <f t="shared" si="2"/>
        <v>1</v>
      </c>
      <c r="I13" s="6"/>
      <c r="J13" s="8"/>
      <c r="K13" s="7"/>
      <c r="L13" s="6"/>
      <c r="M13" s="7"/>
    </row>
    <row r="14" spans="1:13" ht="21.95" customHeight="1">
      <c r="A14" s="22" t="s">
        <v>19</v>
      </c>
      <c r="B14" s="26">
        <v>1</v>
      </c>
      <c r="C14" s="23">
        <v>21</v>
      </c>
      <c r="D14" s="23"/>
      <c r="E14" s="17">
        <f t="shared" si="0"/>
        <v>0</v>
      </c>
      <c r="F14" s="18">
        <f t="shared" si="1"/>
        <v>21</v>
      </c>
      <c r="G14" s="19">
        <f t="shared" si="2"/>
        <v>1</v>
      </c>
      <c r="I14" s="6"/>
      <c r="J14" s="8"/>
      <c r="K14" s="7"/>
      <c r="L14" s="6"/>
      <c r="M14" s="7"/>
    </row>
    <row r="15" spans="1:13" ht="21.95" customHeight="1">
      <c r="A15" s="22" t="s">
        <v>20</v>
      </c>
      <c r="B15" s="26">
        <v>4</v>
      </c>
      <c r="C15" s="23">
        <f>63+13</f>
        <v>76</v>
      </c>
      <c r="D15" s="23"/>
      <c r="E15" s="17">
        <f t="shared" si="0"/>
        <v>0</v>
      </c>
      <c r="F15" s="18">
        <f t="shared" si="1"/>
        <v>76</v>
      </c>
      <c r="G15" s="19">
        <f t="shared" si="2"/>
        <v>1</v>
      </c>
      <c r="I15" s="6"/>
      <c r="J15" s="8"/>
      <c r="K15" s="7"/>
      <c r="L15" s="6"/>
      <c r="M15" s="7"/>
    </row>
    <row r="16" spans="1:13" ht="21.95" customHeight="1">
      <c r="A16" s="22" t="s">
        <v>21</v>
      </c>
      <c r="B16" s="26">
        <v>4</v>
      </c>
      <c r="C16" s="23">
        <f>63+13</f>
        <v>76</v>
      </c>
      <c r="D16" s="23"/>
      <c r="E16" s="17">
        <f t="shared" si="0"/>
        <v>0</v>
      </c>
      <c r="F16" s="18">
        <f t="shared" si="1"/>
        <v>76</v>
      </c>
      <c r="G16" s="19">
        <f t="shared" si="2"/>
        <v>1</v>
      </c>
      <c r="I16" s="6"/>
      <c r="J16" s="8"/>
      <c r="K16" s="7"/>
      <c r="L16" s="6"/>
      <c r="M16" s="7"/>
    </row>
    <row r="17" spans="1:13" ht="21.95" customHeight="1">
      <c r="A17" s="22" t="s">
        <v>22</v>
      </c>
      <c r="B17" s="26">
        <v>4</v>
      </c>
      <c r="C17" s="23">
        <f>21*4</f>
        <v>84</v>
      </c>
      <c r="D17" s="23"/>
      <c r="E17" s="17">
        <f t="shared" ref="E17:E19" si="3">IF(C17="","",D17/C17)</f>
        <v>0</v>
      </c>
      <c r="F17" s="18">
        <f t="shared" ref="F17:F19" si="4">C17-D17</f>
        <v>84</v>
      </c>
      <c r="G17" s="19">
        <f t="shared" ref="G17:G19" si="5">IF(C17="","",F17/C17)</f>
        <v>1</v>
      </c>
      <c r="I17" s="6"/>
      <c r="J17" s="8"/>
      <c r="K17" s="7"/>
      <c r="L17" s="6"/>
      <c r="M17" s="7"/>
    </row>
    <row r="18" spans="1:13" ht="21.95" customHeight="1">
      <c r="A18" s="22" t="s">
        <v>23</v>
      </c>
      <c r="B18" s="26">
        <v>1</v>
      </c>
      <c r="C18" s="23">
        <v>8</v>
      </c>
      <c r="D18" s="23"/>
      <c r="E18" s="17">
        <f t="shared" si="3"/>
        <v>0</v>
      </c>
      <c r="F18" s="18">
        <f t="shared" si="4"/>
        <v>8</v>
      </c>
      <c r="G18" s="19">
        <f t="shared" si="5"/>
        <v>1</v>
      </c>
      <c r="I18" s="6"/>
      <c r="J18" s="8"/>
      <c r="K18" s="7"/>
      <c r="L18" s="6"/>
      <c r="M18" s="7"/>
    </row>
    <row r="19" spans="1:13" ht="21.95" customHeight="1">
      <c r="A19" s="22" t="s">
        <v>24</v>
      </c>
      <c r="B19" s="26">
        <v>1</v>
      </c>
      <c r="C19" s="23">
        <v>21</v>
      </c>
      <c r="D19" s="23"/>
      <c r="E19" s="17">
        <f t="shared" si="3"/>
        <v>0</v>
      </c>
      <c r="F19" s="18">
        <f t="shared" si="4"/>
        <v>21</v>
      </c>
      <c r="G19" s="19">
        <f t="shared" si="5"/>
        <v>1</v>
      </c>
      <c r="I19" s="6"/>
      <c r="J19" s="8"/>
      <c r="K19" s="7"/>
      <c r="L19" s="6"/>
      <c r="M19" s="7"/>
    </row>
    <row r="20" spans="1:13" ht="21.95" customHeight="1">
      <c r="A20" s="22"/>
      <c r="B20" s="22"/>
      <c r="C20" s="23"/>
      <c r="D20" s="23"/>
      <c r="E20" s="17" t="str">
        <f t="shared" si="0"/>
        <v/>
      </c>
      <c r="F20" s="18">
        <f t="shared" si="1"/>
        <v>0</v>
      </c>
      <c r="G20" s="19" t="str">
        <f t="shared" si="2"/>
        <v/>
      </c>
      <c r="I20" s="6"/>
      <c r="J20" s="8"/>
      <c r="K20" s="7"/>
      <c r="L20" s="6"/>
      <c r="M20" s="7"/>
    </row>
    <row r="21" spans="1:13" ht="21.95" customHeight="1">
      <c r="A21" s="22"/>
      <c r="B21" s="23"/>
      <c r="C21" s="23"/>
      <c r="D21" s="23"/>
      <c r="E21" s="17" t="str">
        <f t="shared" si="0"/>
        <v/>
      </c>
      <c r="F21" s="18">
        <f t="shared" si="1"/>
        <v>0</v>
      </c>
      <c r="G21" s="19" t="str">
        <f t="shared" si="2"/>
        <v/>
      </c>
      <c r="I21" s="6"/>
      <c r="J21" s="8"/>
      <c r="K21" s="7"/>
      <c r="L21" s="6"/>
      <c r="M21" s="7"/>
    </row>
    <row r="22" spans="1:13" s="25" customFormat="1" ht="21.95" customHeight="1">
      <c r="A22" s="20" t="s">
        <v>3</v>
      </c>
      <c r="B22" s="21">
        <f>+(B6+B7+B8+B9+B10+B11+B12+B13+B14+B15+B16+B17+B18+B19)</f>
        <v>32</v>
      </c>
      <c r="C22" s="21">
        <f>SUM(C6:C21)</f>
        <v>598</v>
      </c>
      <c r="D22" s="21">
        <f>SUM(D6:D21)</f>
        <v>0</v>
      </c>
      <c r="E22" s="17">
        <f t="shared" si="0"/>
        <v>0</v>
      </c>
      <c r="F22" s="18">
        <f t="shared" si="1"/>
        <v>598</v>
      </c>
      <c r="G22" s="19">
        <f t="shared" si="2"/>
        <v>1</v>
      </c>
    </row>
    <row r="23" spans="1:13" ht="15">
      <c r="A23" s="4"/>
      <c r="B23" s="4"/>
      <c r="C23" s="10"/>
      <c r="D23" s="10"/>
      <c r="E23" s="14"/>
      <c r="F23" s="10"/>
      <c r="G23" s="14"/>
    </row>
    <row r="24" spans="1:13" ht="15">
      <c r="A24" s="4"/>
      <c r="B24" s="4"/>
      <c r="C24" s="3"/>
      <c r="D24" s="3"/>
      <c r="E24" s="15"/>
      <c r="F24" s="3"/>
      <c r="G24" s="15"/>
    </row>
    <row r="25" spans="1:13" ht="15">
      <c r="A25" s="4"/>
      <c r="B25" s="4"/>
      <c r="C25" s="3"/>
      <c r="D25" s="3"/>
      <c r="E25" s="15"/>
      <c r="F25" s="3"/>
      <c r="G25" s="15"/>
    </row>
    <row r="26" spans="1:13" ht="15">
      <c r="A26" s="4"/>
      <c r="B26" s="4"/>
      <c r="C26" s="3"/>
      <c r="D26" s="3"/>
      <c r="E26" s="15"/>
      <c r="F26" s="3"/>
      <c r="G26" s="15"/>
    </row>
    <row r="27" spans="1:13" ht="15">
      <c r="A27" s="4"/>
      <c r="B27" s="4"/>
      <c r="C27" s="3"/>
      <c r="D27" s="3"/>
      <c r="E27" s="15"/>
      <c r="F27" s="3"/>
      <c r="G27" s="15"/>
    </row>
    <row r="28" spans="1:13" ht="15">
      <c r="A28" s="4"/>
      <c r="B28" s="4"/>
      <c r="C28" s="3"/>
      <c r="D28" s="3"/>
      <c r="E28" s="15"/>
      <c r="F28" s="3"/>
      <c r="G28" s="15"/>
    </row>
    <row r="29" spans="1:13" ht="15">
      <c r="A29" s="4"/>
      <c r="B29" s="4"/>
      <c r="C29" s="3"/>
      <c r="D29" s="3"/>
      <c r="E29" s="15"/>
      <c r="F29" s="3"/>
      <c r="G29" s="15"/>
    </row>
    <row r="30" spans="1:13" ht="15">
      <c r="A30" s="4"/>
      <c r="B30" s="4"/>
      <c r="C30" s="3"/>
      <c r="D30" s="3"/>
      <c r="E30" s="15"/>
      <c r="F30" s="3"/>
      <c r="G30" s="15"/>
    </row>
    <row r="31" spans="1:13" ht="15">
      <c r="A31" s="4"/>
      <c r="B31" s="4"/>
      <c r="C31" s="3"/>
      <c r="D31" s="3"/>
      <c r="E31" s="15"/>
      <c r="F31" s="3"/>
      <c r="G31" s="15"/>
    </row>
    <row r="32" spans="1:13" ht="15">
      <c r="A32" s="4"/>
      <c r="B32" s="4"/>
      <c r="C32" s="3"/>
      <c r="D32" s="3"/>
      <c r="E32" s="15"/>
      <c r="F32" s="3"/>
      <c r="G32" s="15"/>
    </row>
    <row r="33" spans="1:7" ht="15">
      <c r="A33" s="4"/>
      <c r="B33" s="4"/>
      <c r="C33" s="3"/>
      <c r="D33" s="3"/>
      <c r="E33" s="15"/>
      <c r="F33" s="3"/>
      <c r="G33" s="15"/>
    </row>
    <row r="34" spans="1:7" ht="15">
      <c r="A34" s="4"/>
      <c r="B34" s="4"/>
      <c r="C34" s="3"/>
      <c r="D34" s="3"/>
      <c r="E34" s="15"/>
      <c r="F34" s="3"/>
      <c r="G34" s="15"/>
    </row>
    <row r="35" spans="1:7">
      <c r="C35" s="5"/>
      <c r="D35" s="5"/>
      <c r="E35" s="16"/>
      <c r="F35" s="5"/>
      <c r="G35" s="16"/>
    </row>
  </sheetData>
  <mergeCells count="4">
    <mergeCell ref="A1:G1"/>
    <mergeCell ref="A3:G3"/>
    <mergeCell ref="A4:G4"/>
    <mergeCell ref="A2:G2"/>
  </mergeCells>
  <phoneticPr fontId="0" type="noConversion"/>
  <pageMargins left="0.35433070866141736" right="0.35433070866141736" top="0.98425196850393704" bottom="0.98425196850393704" header="0.51181102362204722" footer="0.51181102362204722"/>
  <pageSetup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12</vt:i4>
      </vt:variant>
    </vt:vector>
  </HeadingPairs>
  <TitlesOfParts>
    <vt:vector size="12" baseType="lpstr">
      <vt:lpstr>gennaio 2019 </vt:lpstr>
      <vt:lpstr>febbraio 2019 </vt:lpstr>
      <vt:lpstr>marzo 2019  </vt:lpstr>
      <vt:lpstr>aprile 2019  </vt:lpstr>
      <vt:lpstr>maggio 2019 </vt:lpstr>
      <vt:lpstr>giugno 2019   </vt:lpstr>
      <vt:lpstr>luglio 2019</vt:lpstr>
      <vt:lpstr>agosto 2019</vt:lpstr>
      <vt:lpstr>settembre 2019 </vt:lpstr>
      <vt:lpstr>ottobre 2019 </vt:lpstr>
      <vt:lpstr>novembre 2019</vt:lpstr>
      <vt:lpstr>dicembre 2019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Sergio</dc:creator>
  <cp:lastModifiedBy>a.scevola</cp:lastModifiedBy>
  <cp:lastPrinted>2019-02-18T15:32:16Z</cp:lastPrinted>
  <dcterms:created xsi:type="dcterms:W3CDTF">2018-10-12T09:45:36Z</dcterms:created>
  <dcterms:modified xsi:type="dcterms:W3CDTF">2019-05-08T08:25:16Z</dcterms:modified>
</cp:coreProperties>
</file>