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060" activeTab="0"/>
  </bookViews>
  <sheets>
    <sheet name="Tabella Amministrazione aperta" sheetId="1" r:id="rId1"/>
  </sheets>
  <definedNames/>
  <calcPr fullCalcOnLoad="1"/>
</workbook>
</file>

<file path=xl/sharedStrings.xml><?xml version="1.0" encoding="utf-8"?>
<sst xmlns="http://schemas.openxmlformats.org/spreadsheetml/2006/main" count="1354" uniqueCount="646">
  <si>
    <t>num.</t>
  </si>
  <si>
    <t>Data pubblicazione trasparenza</t>
  </si>
  <si>
    <t xml:space="preserve">Tipo: 1 aiuti imprese, 2 corrispettivi contratti,3  contributi enti </t>
  </si>
  <si>
    <t>Beneficiario</t>
  </si>
  <si>
    <t>Importo (Euro)</t>
  </si>
  <si>
    <t>Titolo o Norma</t>
  </si>
  <si>
    <t>Oggetto della spesa</t>
  </si>
  <si>
    <t>Responsabile  del Procedimento</t>
  </si>
  <si>
    <t>Modalità Assegnazione</t>
  </si>
  <si>
    <t>dati fiscali (P.Iva, codice fiscale)</t>
  </si>
  <si>
    <t>COMUNE DI ALLISTE - ANNO 2013 - DATI ART. 18 AMMINISTRAZIONE APERTA</t>
  </si>
  <si>
    <t>Daniele Palese</t>
  </si>
  <si>
    <t>PLSDNL56M13A208Z</t>
  </si>
  <si>
    <t>Affari Generali</t>
  </si>
  <si>
    <t>Settore</t>
  </si>
  <si>
    <t>Art. 480 c.p.c.</t>
  </si>
  <si>
    <t>Pagamento atto di precetto</t>
  </si>
  <si>
    <t>Azione esecutiva</t>
  </si>
  <si>
    <t>Avv.Luisa Urro</t>
  </si>
  <si>
    <t>RRULSU67D55E506H</t>
  </si>
  <si>
    <t>Spese legali</t>
  </si>
  <si>
    <t>Sentenza GdL Lecce n. 1260/12</t>
  </si>
  <si>
    <t>Provvedimento giudiziale</t>
  </si>
  <si>
    <t>BLLGNN54R22B885X</t>
  </si>
  <si>
    <t>Avv. Bellisario Giovanni</t>
  </si>
  <si>
    <t>Vertenza Comune Alliste/COGEI</t>
  </si>
  <si>
    <t>Avv. Luca Leone</t>
  </si>
  <si>
    <t xml:space="preserve">Ing. Giovanni L. A. Rizzo - Ing. Maurizio Papa -  Geom. Federica Lombardo </t>
  </si>
  <si>
    <t xml:space="preserve">RZZGNN74C12D883I - PPAMRZ69E06Z133R - LMBFRC78R62B936L </t>
  </si>
  <si>
    <t>Progettazione lavori manutenzione straordinaria edificio Scolastico Via Montello</t>
  </si>
  <si>
    <t>Pagamento fatture</t>
  </si>
  <si>
    <t>Arch. Nicola Miglietta</t>
  </si>
  <si>
    <t>Lavori Opere Pubbliche - Patrimonio e Servizi</t>
  </si>
  <si>
    <t>Delibera Giunta Comunale n. 191/2008</t>
  </si>
  <si>
    <t>Det. Settore n. 288 del 19/12/2012</t>
  </si>
  <si>
    <t>Istituto Comprensivo Italo Calvino - Alliste</t>
  </si>
  <si>
    <t>Ditta GIAL Plast</t>
  </si>
  <si>
    <t>raccolta rifiuti</t>
  </si>
  <si>
    <t>pagamento fatture</t>
  </si>
  <si>
    <t>Ing. Guerrieri Luisella</t>
  </si>
  <si>
    <t>Settore Urbanistica</t>
  </si>
  <si>
    <t>determina n. 29 del 16/1/2013</t>
  </si>
  <si>
    <t>istituto ComprensivoItalo Calvino alliste- Acquisto Libri di testo in favore di Famiglie disagiate</t>
  </si>
  <si>
    <t>Contributo anno scolastico 2012/2013</t>
  </si>
  <si>
    <t>Avv Luca Leone</t>
  </si>
  <si>
    <t>det.settore n. 684 del 31/12/2012</t>
  </si>
  <si>
    <t>Associazione ALITZAI</t>
  </si>
  <si>
    <t>saldo manifestazioni anno 2012</t>
  </si>
  <si>
    <t>pagamento contributo</t>
  </si>
  <si>
    <t>Deter.settore n.99 del 19/2/2013</t>
  </si>
  <si>
    <t>Ditta Turigest srl lecce</t>
  </si>
  <si>
    <t>refezione scolastica</t>
  </si>
  <si>
    <t>Detr.settore n.100 del 19/2/2013</t>
  </si>
  <si>
    <t>Associazione Caritas Alliste</t>
  </si>
  <si>
    <t>Consultazioni elettorali 24 e 25 febbraio 2013- Affidamento Incarico</t>
  </si>
  <si>
    <t>pagamento compenso per trasporto installazione e rimozione pannelli ecc.</t>
  </si>
  <si>
    <t>Det.settore  n. 35 del 21/1/2013</t>
  </si>
  <si>
    <t>Ditta Celnetwork srl Bergamo</t>
  </si>
  <si>
    <t>acquisto riviste on line</t>
  </si>
  <si>
    <t>pagamento fattura</t>
  </si>
  <si>
    <t>Dott.ssa Angelica Reho</t>
  </si>
  <si>
    <t>Gestione Risorse</t>
  </si>
  <si>
    <t>det.settore n.44 del 24/1/2013</t>
  </si>
  <si>
    <t>Coop.Soc. santo Eugenio arl Nardò</t>
  </si>
  <si>
    <t>Servizio Assistenza domiciliare anziani</t>
  </si>
  <si>
    <t>pagamento fatture mesi 4- 2012</t>
  </si>
  <si>
    <t>Det.settore n. 48 del 25/1/2013</t>
  </si>
  <si>
    <t>Dott. Ciurlia Silvia - Tricase</t>
  </si>
  <si>
    <t>CRLSVL74D48L419G</t>
  </si>
  <si>
    <t>Affidamento servizio Piano Comunale Protezione Civile</t>
  </si>
  <si>
    <t>impegno e liquidazione competenze</t>
  </si>
  <si>
    <t>Dott.ssa Loredana Campa</t>
  </si>
  <si>
    <t>Polizia Municipale</t>
  </si>
  <si>
    <t>Det.settore n. 32 del 18/1/2013</t>
  </si>
  <si>
    <t>ATO LE/3</t>
  </si>
  <si>
    <t>Autorità Idrica Pugliese</t>
  </si>
  <si>
    <t>pagamento quota consortile anni 2009 e 2010</t>
  </si>
  <si>
    <t>Urbanistica</t>
  </si>
  <si>
    <t>Det.settore n.58 del 30/1/2013</t>
  </si>
  <si>
    <t>Ditta Ferrarese Lucio Racale</t>
  </si>
  <si>
    <t>Interventi manutenzione straordinaria Pubblica illuminazione</t>
  </si>
  <si>
    <t>Det. Settore n. 564 del 23/11/2012</t>
  </si>
  <si>
    <t>Ditta CMS Tour Melissano</t>
  </si>
  <si>
    <t>Trasporto scolastico</t>
  </si>
  <si>
    <t>Det. Sett. N.96 del 14/2/2013</t>
  </si>
  <si>
    <t>Ditta Otello Carburanti srl - Gallipoli</t>
  </si>
  <si>
    <t>fornitura gasolio da riscaldamento agli edifici scolastici</t>
  </si>
  <si>
    <t>Det.settore n. 61 del 30/1/2013</t>
  </si>
  <si>
    <t>Geom. Lucio Colella</t>
  </si>
  <si>
    <t>CLLLCU72R20Z133R</t>
  </si>
  <si>
    <t>Rigenerazione ambientale e riqualificazione paesaggistica del tartto costiero del Comune di Alliste</t>
  </si>
  <si>
    <t>liquidazione e pagamento prestazione occasionale</t>
  </si>
  <si>
    <t>Det. Settore n.15 del 11/1/2013</t>
  </si>
  <si>
    <t>Ditta Randagia…mente-Felline</t>
  </si>
  <si>
    <t>prevenzione randagismo</t>
  </si>
  <si>
    <t>Determina n. 412 del10/8/2012</t>
  </si>
  <si>
    <t>Consorzio Progetto Ambiente Provincia di Lecce srl- Massafra</t>
  </si>
  <si>
    <t>smaltimenti RSU-Revisione e adeguamento tariffa</t>
  </si>
  <si>
    <t>Det settore n. 285 del 6/2/2013</t>
  </si>
  <si>
    <t>Intervento straordinario di raccolta rifiuti ingombranti e beni durevoli</t>
  </si>
  <si>
    <t>Det. Settore n.288 del 13/2/2013</t>
  </si>
  <si>
    <t>Det. Settore n. 68 del 4/2/2013</t>
  </si>
  <si>
    <t>Servizi aggiuntivi raccolta differenziata porta a porta alla Marina di Alliste</t>
  </si>
  <si>
    <t>Det. Settore n.283 del 4/2/2013</t>
  </si>
  <si>
    <t>Società cooperativa Comunità Clara-Taviano</t>
  </si>
  <si>
    <t>Affidamento minori</t>
  </si>
  <si>
    <t>Det. Settore n.55 del 29/1/2013</t>
  </si>
  <si>
    <t>Ditta F.lli Parisi-Taurisano</t>
  </si>
  <si>
    <t>Allestimento luminarie 2012/2013</t>
  </si>
  <si>
    <t>Liquidazione fattura</t>
  </si>
  <si>
    <t>Det. Settore n.632 del 19/12/2013</t>
  </si>
  <si>
    <t>Ditte: Consorzio Progetto Ambiente Prov. Di Lecce - Massafra TA Importo: 4.918,85</t>
  </si>
  <si>
    <t>Lecce/tre progetto ambiente -TA importo: 10.240,88</t>
  </si>
  <si>
    <t>MBM ambiente srl Nardò importo: 653,86</t>
  </si>
  <si>
    <t>Oneri smaltimento RSU</t>
  </si>
  <si>
    <t>Det. Settore n. 284 del 4/2/2013</t>
  </si>
  <si>
    <t>Det.settore n.118 del 4/3/2013</t>
  </si>
  <si>
    <t>assicurazione UNIPOL</t>
  </si>
  <si>
    <t>polizza assicurativa mezzi com/li</t>
  </si>
  <si>
    <t>Dott.ssa Campa Loredana</t>
  </si>
  <si>
    <t>det. N. 6 del 9/1/2013</t>
  </si>
  <si>
    <t>Gradim giochi di Grasso &amp; c.</t>
  </si>
  <si>
    <t>elezioni elettorali 2013</t>
  </si>
  <si>
    <t>Det. N. 76 del 6/2/2013</t>
  </si>
  <si>
    <t>Società Cooperativa Vereto</t>
  </si>
  <si>
    <t>atto precetto del 27/11/2012</t>
  </si>
  <si>
    <t>pagamento prima tranche</t>
  </si>
  <si>
    <t>det. N. 131 del 18/3/2013</t>
  </si>
  <si>
    <t>Ditta Serra Fernando -Taviano</t>
  </si>
  <si>
    <t>Canone cimiteriale</t>
  </si>
  <si>
    <t>pagamento fatture mesi novembre e dicembre 2012</t>
  </si>
  <si>
    <t>Det. N.62 del 6/2/2013</t>
  </si>
  <si>
    <t>Avv. Giovanni verardi</t>
  </si>
  <si>
    <t>Vertenza C/ Comune</t>
  </si>
  <si>
    <t>Associazione Anonimart</t>
  </si>
  <si>
    <t>Rassegna Teatrale</t>
  </si>
  <si>
    <t>pagamento acconto spese</t>
  </si>
  <si>
    <t>det. N.121 del 7/3/2013</t>
  </si>
  <si>
    <t>Det. Sett. N. 129 del 11/3/2013</t>
  </si>
  <si>
    <t>Spedicato Vito Alberto</t>
  </si>
  <si>
    <t>Commissioni concorsi pubblici</t>
  </si>
  <si>
    <t>liquidazione compenso</t>
  </si>
  <si>
    <t>Det.sett. N. 140 del 22/03/2013</t>
  </si>
  <si>
    <t>10/042013</t>
  </si>
  <si>
    <t>Enel Energia spa</t>
  </si>
  <si>
    <t>piano di rientro</t>
  </si>
  <si>
    <t>liquidazione fattura</t>
  </si>
  <si>
    <t>mandato n. 566</t>
  </si>
  <si>
    <t>S.S.Q - Alliste</t>
  </si>
  <si>
    <t>legge quadro 328/2000- 1° trimestre 2013</t>
  </si>
  <si>
    <t>sussidio di baliatico</t>
  </si>
  <si>
    <t>R.S.-Alliste</t>
  </si>
  <si>
    <t>B.D.-Alliste</t>
  </si>
  <si>
    <t>L.E.-Alliste</t>
  </si>
  <si>
    <t>determ. N. 173 17/4/2013</t>
  </si>
  <si>
    <t>C.E. E C.V.</t>
  </si>
  <si>
    <t>Prosecuzione affidamento minori</t>
  </si>
  <si>
    <t>aiuto economico 1° trimestre 2013</t>
  </si>
  <si>
    <t>determ. N.172 del 17/4/2013</t>
  </si>
  <si>
    <t>lavori taglio e erba presso Madonna dell'Alto</t>
  </si>
  <si>
    <t>det. N. 171 del 17/04/2013</t>
  </si>
  <si>
    <t>servizio igiene ambientale.impegno mesi gennaio febbraio marzo aprile</t>
  </si>
  <si>
    <t>liquidazione competenze</t>
  </si>
  <si>
    <t>det. N.170 del 17/04/2013</t>
  </si>
  <si>
    <t>Progetto Ambiente Bacino di Lecce €. 10.170,28</t>
  </si>
  <si>
    <t>MBM ambiente srl Nardò importo: 482,76</t>
  </si>
  <si>
    <t>Progetto Ambiente Prov. Lecce €.3.631,68</t>
  </si>
  <si>
    <t>liquidazione mese dicembre 2012</t>
  </si>
  <si>
    <t>proposta di det. N.300/2013</t>
  </si>
  <si>
    <t>Lavori di adeguamento del canile sanitario</t>
  </si>
  <si>
    <t>liquidazione fatture</t>
  </si>
  <si>
    <t>proposta di deter. N.303/2013</t>
  </si>
  <si>
    <t xml:space="preserve">Ditta Cazzato Adolfo </t>
  </si>
  <si>
    <t>ditta Liviello Emilio</t>
  </si>
  <si>
    <t>Troisi Eligio</t>
  </si>
  <si>
    <t>TRSLGE42D13F109V</t>
  </si>
  <si>
    <t>€.2.200,00</t>
  </si>
  <si>
    <t>sentenza n.137/2012</t>
  </si>
  <si>
    <t>proposta det. N.204/2013</t>
  </si>
  <si>
    <t>Ditta Arti Grafiche - Alliste</t>
  </si>
  <si>
    <t>€.180,00</t>
  </si>
  <si>
    <t>fornitura manifesti 25/4 e 2/6</t>
  </si>
  <si>
    <t>proposta det. N. 213/2013</t>
  </si>
  <si>
    <t>Ditta Tropical Store - racale</t>
  </si>
  <si>
    <t>€. 800,00</t>
  </si>
  <si>
    <t>Servizi prevenzione randagismo</t>
  </si>
  <si>
    <t>proposta det. N.144/2013</t>
  </si>
  <si>
    <t>Progetto Ambiente Bacino di Lecce €. 8.497,48</t>
  </si>
  <si>
    <t>MBM ambiente srl Nardò importo: 415,08</t>
  </si>
  <si>
    <t>Progetto Ambiente Prov. Lecce €.3.122,23</t>
  </si>
  <si>
    <t>€. 12.034,79</t>
  </si>
  <si>
    <t>oneri smaltimento RSU</t>
  </si>
  <si>
    <t>liquidazione mese di febbraio 2013</t>
  </si>
  <si>
    <t>proposta det. N.201/2013</t>
  </si>
  <si>
    <t>€. 4.987,60</t>
  </si>
  <si>
    <t>Ditta Arch. Laura Rubino : €. 1.887,60</t>
  </si>
  <si>
    <t>Ditta L &amp; G del Dr. L.P. Caggiula : €. 3.100,00</t>
  </si>
  <si>
    <t>Programma di riqualificazione aree Mercatali</t>
  </si>
  <si>
    <t>Liquidazione fatture</t>
  </si>
  <si>
    <t>proposta det. N. 56 del 21/5/2013</t>
  </si>
  <si>
    <t>Arch. Antonio Mangia</t>
  </si>
  <si>
    <t>€. 3.775,20</t>
  </si>
  <si>
    <t>Realizzazione centro comunale di raccolta</t>
  </si>
  <si>
    <t>proposta det. N. 58 del 21/5/2013</t>
  </si>
  <si>
    <t>Arch. Antonio Longo</t>
  </si>
  <si>
    <t>Riqualificazione tratto costiero</t>
  </si>
  <si>
    <t>proposta det. N.60 del 21/5/2013</t>
  </si>
  <si>
    <t>Ditta Centro Collaudi s.r.l.</t>
  </si>
  <si>
    <t>€. 8.391,48</t>
  </si>
  <si>
    <t>stazione controllo revisione e collaudo</t>
  </si>
  <si>
    <t>liquidazione fattura  3° quadrimestre 2012</t>
  </si>
  <si>
    <t>proposta det. N. 215 del 10/5/2013</t>
  </si>
  <si>
    <t>€. 2.516,80</t>
  </si>
  <si>
    <t>tutela animali di affezione e prevenzione randagismo</t>
  </si>
  <si>
    <t>Determina n. 119 del 7/3/2013</t>
  </si>
  <si>
    <t>€. 2.750,00</t>
  </si>
  <si>
    <t>Dott. Andriani Luca - Maglie €.1.150,00</t>
  </si>
  <si>
    <t>Dott.ssa Roberta Peschiulli: €. 1.600,00</t>
  </si>
  <si>
    <t>Comune di Matino €. 1.150,00</t>
  </si>
  <si>
    <t>Comune di Melissano €.650,00</t>
  </si>
  <si>
    <t>Comune di Racale €. 1,100,00</t>
  </si>
  <si>
    <t>Comune di Taviano €. 1.100,00</t>
  </si>
  <si>
    <t>€. 4.000,00</t>
  </si>
  <si>
    <t>Contributo sterilizzazione cani padronali</t>
  </si>
  <si>
    <t>ripartizione somme ai comuni</t>
  </si>
  <si>
    <t>Proposta det. N. 190 del 10/5/2013</t>
  </si>
  <si>
    <t>C.F. NDRLCU76B14E815H</t>
  </si>
  <si>
    <t>Associazione Randagia..mente</t>
  </si>
  <si>
    <t>€. 2.950,00</t>
  </si>
  <si>
    <t>Supporto attività randagismo</t>
  </si>
  <si>
    <t>liquidazione contributo mesi marzo-aprile-maggio 2013</t>
  </si>
  <si>
    <t>proposta det. N. 317 del 24/5/2013</t>
  </si>
  <si>
    <t>Ditta Mirizio Office&amp;accessories</t>
  </si>
  <si>
    <t>€.300,00</t>
  </si>
  <si>
    <t>Acquisto materiale informatico</t>
  </si>
  <si>
    <t>proposta det. N. 234 del 29/5/2013</t>
  </si>
  <si>
    <t>Ditta MELLO Lucio di Carmiano</t>
  </si>
  <si>
    <t>proposta det. N. 228 del 21/5/2013</t>
  </si>
  <si>
    <t>Stazione di servizio Tamoil  di Rahino' Elio</t>
  </si>
  <si>
    <t>Fornitura carburante mezzi comunali</t>
  </si>
  <si>
    <t>proposta det. N. 183 del 15/04/2013</t>
  </si>
  <si>
    <t>Rafforzamento strutture comunali di protezione civile</t>
  </si>
  <si>
    <t>Dott.ssa Silvia Ciurlia; Dott. Antonio Leone</t>
  </si>
  <si>
    <t>proposta det. N. 249 del 06/06/2013</t>
  </si>
  <si>
    <t>Società cooperativa Vereto</t>
  </si>
  <si>
    <t>Liquidazione saldo somma derivante da atto di precetto</t>
  </si>
  <si>
    <t>Proposta Det.  n. 242 del 05/06/2013</t>
  </si>
  <si>
    <t>Avv. Damiano Alemanno Cavalera</t>
  </si>
  <si>
    <t>LMNDMN60D02A208R</t>
  </si>
  <si>
    <t>Vertenza Comune Alliste/Antonio Sansone</t>
  </si>
  <si>
    <t>Proposta Det.  n. 250 del 06/06/2013</t>
  </si>
  <si>
    <t>Spese legali - Liquidazione II acconto</t>
  </si>
  <si>
    <t>Refezione scolastica</t>
  </si>
  <si>
    <t>Prop. Det. n.251 del 06/062013</t>
  </si>
  <si>
    <t>Avv. Antonio Manco</t>
  </si>
  <si>
    <t>Vertenza Comune Alliste/Patrizia Napoli</t>
  </si>
  <si>
    <t>Prop. Det. n.239 del 04/062013</t>
  </si>
  <si>
    <t>MNCNTN81E18B936J</t>
  </si>
  <si>
    <t>Prop. Det.  n.27 del 12/01/2013</t>
  </si>
  <si>
    <t>Ditta Cleaning Jet Service di Racale</t>
  </si>
  <si>
    <t>Servizio di pulizia dei locali del Comune di Alliste</t>
  </si>
  <si>
    <t>Proposta Det.  n. 252 del 07/06/2013</t>
  </si>
  <si>
    <t>Det. N.325 del 10/06/2013</t>
  </si>
  <si>
    <t>Liquidazione II acconto contributo spese</t>
  </si>
  <si>
    <t>Prop. det. N. 255 del 11/6/2013</t>
  </si>
  <si>
    <t>Ditta Nicolì  Srl da Lequile</t>
  </si>
  <si>
    <t>Pagamento Fattura</t>
  </si>
  <si>
    <t>Det. N.296 del 28/12/2012</t>
  </si>
  <si>
    <t>Progetto riqualificazione urbana con interventi di traffic calming su aree sensibili di Alliste e Felline</t>
  </si>
  <si>
    <t>Pagamento fatture mesi gennaio - maggio  2013</t>
  </si>
  <si>
    <t>Servizio igiene ambientale - Maggio 2013</t>
  </si>
  <si>
    <t>Pagamento fattura</t>
  </si>
  <si>
    <t>Det. Settore n.321 del 12/06/2013</t>
  </si>
  <si>
    <t>Ditta Tropical Store - Racale</t>
  </si>
  <si>
    <t xml:space="preserve"> Det. Sett. N.320 del 12/06/2013</t>
  </si>
  <si>
    <t>Pagamento fatture mesi di ottobre-novembre-dicembre 2012</t>
  </si>
  <si>
    <t>Prop. Det. n. 265 del 13/06/2013</t>
  </si>
  <si>
    <t>Manifestazione "Zecchino d'oro"</t>
  </si>
  <si>
    <t>Liquidazione I acconto contributo spese</t>
  </si>
  <si>
    <t>Prop. Det. n.267 del 17/06/2013</t>
  </si>
  <si>
    <t>proposta det. N. 50/2013</t>
  </si>
  <si>
    <t>20/062013</t>
  </si>
  <si>
    <t>Ditta Soluzioni Ufficio; Ditta Mondoffice</t>
  </si>
  <si>
    <t>Fornitura di toner e di materiale di cancelleria</t>
  </si>
  <si>
    <t>Prop. Det. N. 273 del 19/06/2013</t>
  </si>
  <si>
    <t>Fornitura manifesti "servizio raccolta RSU ed assimilati alla marina di Alliste"</t>
  </si>
  <si>
    <t>proposta det. N.271 del 19/06/2013</t>
  </si>
  <si>
    <t>Fornitura manifesti e volantini attività di laboratorio presso Biblioteca Comunale</t>
  </si>
  <si>
    <t>Prop. Det. n.275 del 20/06/2013</t>
  </si>
  <si>
    <t>Canile Emmepi - Taviano</t>
  </si>
  <si>
    <t>Programma gestione randagismo</t>
  </si>
  <si>
    <t>proposta det. N.277 del 20/06/2013</t>
  </si>
  <si>
    <t>Acquisto blocchetti refezione scolastica</t>
  </si>
  <si>
    <t>Prop. Det. n.269 del 17/06/2013</t>
  </si>
  <si>
    <t>Fornitura manifesti relativi al rimborso totale o parziale spesa acquisto libri di testo scuola secondaria I e II grado</t>
  </si>
  <si>
    <t>Prop. Det. n.270 del 18/06/2013</t>
  </si>
  <si>
    <t xml:space="preserve"> Consorzio Progetto Ambiente Bacino di Lecce/3  - Massafra TA Importo: € 9953,82 </t>
  </si>
  <si>
    <t xml:space="preserve"> Progetto ambiente  Provincia di Lecce srl - importo: 4412,89</t>
  </si>
  <si>
    <t>MBM ambiente srl Nardò - importo: 586,57</t>
  </si>
  <si>
    <t>Oneri smaltimento RSU - mese di gennaio 2013</t>
  </si>
  <si>
    <t>Prop. Det.  n. 179 del 11/04/2013</t>
  </si>
  <si>
    <t>Rigenerazione ambientale e riqualificazione paesaggistica del tratto costiero del Comune di Alliste</t>
  </si>
  <si>
    <t>CZZDLF59C26A208D</t>
  </si>
  <si>
    <t>Cancelli in ferro canile</t>
  </si>
  <si>
    <t xml:space="preserve"> Det. N. 152 del 30/12/2011</t>
  </si>
  <si>
    <t xml:space="preserve">Lavori adeguamento canile </t>
  </si>
  <si>
    <t xml:space="preserve"> Det. N. 192 del 29/04/2013</t>
  </si>
  <si>
    <t>Ditta Centroluce  Srl da Melpignano</t>
  </si>
  <si>
    <t>Fornitura corpi illuminanti</t>
  </si>
  <si>
    <t>Det. Settore N.57del 01/02/2012</t>
  </si>
  <si>
    <t>Det. Settore N. 30 del 07/04/2011</t>
  </si>
  <si>
    <t>Det. Settore n.89 del 13/2/2013</t>
  </si>
  <si>
    <t xml:space="preserve">Progetto riqualificazione Piazza Terra e Orologio </t>
  </si>
  <si>
    <t>Det. Settore N.168 del 11/03/2011</t>
  </si>
  <si>
    <t>Ditta Rizzo Carmelo</t>
  </si>
  <si>
    <t>Lavori di ristrutturazione piazzatte marina di Alliste</t>
  </si>
  <si>
    <t>Det. Settore N. 645 del 28/12/2012</t>
  </si>
  <si>
    <t>Riqualificazione rete commerciale - area mercatale</t>
  </si>
  <si>
    <t>26/062013</t>
  </si>
  <si>
    <t>Ditta Mondoffice</t>
  </si>
  <si>
    <t>Fornitura materiale di cancelleria</t>
  </si>
  <si>
    <t>Prop. Det. N. 283 del 26/06/2013</t>
  </si>
  <si>
    <t>27/062013</t>
  </si>
  <si>
    <t xml:space="preserve">Ditta Parsec Srl </t>
  </si>
  <si>
    <t>Servizio di manutenzione e assistenza sistema informatico comunale e applicativi - anno 2013</t>
  </si>
  <si>
    <t>Prop. Det. N. 282 del 25/06/2013</t>
  </si>
  <si>
    <t>Impianti Mastroleo Quintino</t>
  </si>
  <si>
    <t>Lavori impianto idrico piazza Terra</t>
  </si>
  <si>
    <t xml:space="preserve"> L &amp; G di. L.P. Caggiula </t>
  </si>
  <si>
    <t>Fornitura e posa in opera cartelloni stradali</t>
  </si>
  <si>
    <t>Det. Settore N. 35 del 21/02/2011</t>
  </si>
  <si>
    <t>Proposta Det. N. 178 del 28/03/2012</t>
  </si>
  <si>
    <t>Sistemazione tettoie canile</t>
  </si>
  <si>
    <t>Global sport di Alfredo Plantera</t>
  </si>
  <si>
    <t>Realizzazione punti sport e percorso salute</t>
  </si>
  <si>
    <t xml:space="preserve">Proposta  det. Settore N. 1704/2010 </t>
  </si>
  <si>
    <t>Proposta det. Settore N. 152 del 30/12/2011</t>
  </si>
  <si>
    <t xml:space="preserve">Ditta Cazzato Dario </t>
  </si>
  <si>
    <t xml:space="preserve">Lavori ex asilo nido Via XXV Aprile </t>
  </si>
  <si>
    <t>Det. Settore N. 285 del 26/06/2013</t>
  </si>
  <si>
    <t>Fornitura e posa in opera segnaletica stradale</t>
  </si>
  <si>
    <t>proposta det. N. 739 del 27/12/2011</t>
  </si>
  <si>
    <t>Enel Sole Srl</t>
  </si>
  <si>
    <t xml:space="preserve">Impianti di pubblica illuminazione </t>
  </si>
  <si>
    <t>Det.  N. 11 del 18/02/2010</t>
  </si>
  <si>
    <t>28/062013</t>
  </si>
  <si>
    <t>Giustizieri Maria Gabriella</t>
  </si>
  <si>
    <t>Sentenza n. 127/2012 - Vertenza Giustizieri/Comune di Alliste</t>
  </si>
  <si>
    <t>Prop. Det. n. 235 del 29/05/2013</t>
  </si>
  <si>
    <t>Ditta De Carlo snc</t>
  </si>
  <si>
    <t>Esecuzione lavori di urgenza sanitaria</t>
  </si>
  <si>
    <t>Proposta det. Settore N. 272 del 19/06/2013</t>
  </si>
  <si>
    <t>Ditta Sole di Paiano Italia</t>
  </si>
  <si>
    <t>Aratura fondi proprietà comunale</t>
  </si>
  <si>
    <t>Proposta det. Settore N. 263 del 15/05/2012</t>
  </si>
  <si>
    <t>Manutenzione verde pubblico edifici scolastici</t>
  </si>
  <si>
    <t>proposta det. N. 110 del 23/02/2012</t>
  </si>
  <si>
    <t>Carluccio Tommaso</t>
  </si>
  <si>
    <t>Completamento impianto sportivo</t>
  </si>
  <si>
    <t>Det. Settore  N. 290 del 31/05/2012</t>
  </si>
  <si>
    <t>Det. Settore N. 610 del 11/12/2012</t>
  </si>
  <si>
    <t>Acquisto attrezzature informatiche, sistemazione rete comunale, manutenzione straord. Server, conversione banca dati ici</t>
  </si>
  <si>
    <t>Liquidazione fatture mese di gennaio 2013</t>
  </si>
  <si>
    <t>proposta det. N.179/2013</t>
  </si>
  <si>
    <t>Edilgamma Srl</t>
  </si>
  <si>
    <t>Lavori Piazza Terra e Piazza Orologio</t>
  </si>
  <si>
    <t>Det. Settore  N. 168 del 11/03/2011</t>
  </si>
  <si>
    <t>Ditta Cazzato Luigi</t>
  </si>
  <si>
    <t xml:space="preserve">Lavori svuotatura fossa biologica pozzo nero - Ed. comunale </t>
  </si>
  <si>
    <t>Det. Settore  N. 123 del 06/03/2013</t>
  </si>
  <si>
    <t>Lavori svuotatura fossa biologica pozzo nero - zona Santa Potenza</t>
  </si>
  <si>
    <t>Det. Settore  N. 666 del 29/11/2011</t>
  </si>
  <si>
    <t>Lavori svuotatura fossa biologica pozzo nero  civile abitazione - intervento assistenziale</t>
  </si>
  <si>
    <t>Det. Settore  N. 156 del 04/04/2013</t>
  </si>
  <si>
    <t>Scripta Manent snc di Carratta e Maffei</t>
  </si>
  <si>
    <t xml:space="preserve">Resoconto stenotipografico </t>
  </si>
  <si>
    <t>Det.Sett. n. 71 del 22/06/2010</t>
  </si>
  <si>
    <t>Manni Tatiana</t>
  </si>
  <si>
    <t>MNNTTN85P54D862P</t>
  </si>
  <si>
    <t>Commissione Selezione Volontari Servizio Civile</t>
  </si>
  <si>
    <t>Det. Sett. n. 128 del 02/03/2012</t>
  </si>
  <si>
    <t>Contributi minimi obbligatori Sindaco ex art. 86 D. Lgs. 267/2000</t>
  </si>
  <si>
    <t>Cassa Nazionale di Previdenza e Assistenza Forense</t>
  </si>
  <si>
    <t>Liquidazione nota determinazione contributi</t>
  </si>
  <si>
    <t>Prop. Det. Settore N. 290 del 01/07/2013</t>
  </si>
  <si>
    <t>Agenzia funebre di Bellaluna Antonio</t>
  </si>
  <si>
    <t>BLLNTN73A31H147D</t>
  </si>
  <si>
    <t>Servizio pubbliche affissioni</t>
  </si>
  <si>
    <t xml:space="preserve"> Det. Settore N. 615 del 12/12/2012</t>
  </si>
  <si>
    <t>Bellaluna Fiorentino</t>
  </si>
  <si>
    <t>Equo indennizzo dipendente comunale</t>
  </si>
  <si>
    <t>BLLFNT48H07A208E</t>
  </si>
  <si>
    <t>Liquidazione somma spettante</t>
  </si>
  <si>
    <t>Prop. Det. Sett. N. 303  del 05/07/2013</t>
  </si>
  <si>
    <t>Dott. Cicoira Antonio</t>
  </si>
  <si>
    <t>CCRNTN54A15E506P</t>
  </si>
  <si>
    <t>CTU Pratica Equo indennizzo dipendente comunale Bellaluna Fiorentino</t>
  </si>
  <si>
    <t>fornitura manifesti "Avviso d'asta per la concessione in comodato d'uso terreni annata agraria 2013"</t>
  </si>
  <si>
    <t>proposta det. N. 171 del 9/4/2013</t>
  </si>
  <si>
    <t>Economo Comunale</t>
  </si>
  <si>
    <t>Prelievo somma per  tassa pubblicazione Burp variante urbanistica e acquisto marche da bollo</t>
  </si>
  <si>
    <t>Liquidazione</t>
  </si>
  <si>
    <t>Proposta  Det. Settore N. 307del 05/07/2013</t>
  </si>
  <si>
    <t>Liquidazione fattura  I quadrimestre 2013</t>
  </si>
  <si>
    <t>proposta det. N. 308 del 08/07/2013</t>
  </si>
  <si>
    <t>proposta det. N. 309 del 08/07/2013</t>
  </si>
  <si>
    <t>Crisalide Coop. Soc. comunità educativa</t>
  </si>
  <si>
    <t>Rette 2012 minori sud africa</t>
  </si>
  <si>
    <t xml:space="preserve">Liquidazione fattura </t>
  </si>
  <si>
    <t>Nicolì Srl</t>
  </si>
  <si>
    <t>Lavori pavimentazione stradale centro storico Felline</t>
  </si>
  <si>
    <t>Prop. Det. Settore  N. 652 del 28/12/2012</t>
  </si>
  <si>
    <t>Acquedotto pugliese Spa</t>
  </si>
  <si>
    <t>mandato n. 1076</t>
  </si>
  <si>
    <t>Canoni bimetrali diversi stabili comunali</t>
  </si>
  <si>
    <t>Enel Servizio Elettrico Spa</t>
  </si>
  <si>
    <t>Canoni periodici</t>
  </si>
  <si>
    <t>Mandati n. 1080-1081</t>
  </si>
  <si>
    <t>Mandati n. 1078-1079</t>
  </si>
  <si>
    <t>10/072013</t>
  </si>
  <si>
    <t>Emmepi di Minerva Sergio</t>
  </si>
  <si>
    <t>proposta det. N.194 del 29/04/2013</t>
  </si>
  <si>
    <t>Programma gestione randagismo - maggio - giugno 2012</t>
  </si>
  <si>
    <t>19/072013</t>
  </si>
  <si>
    <t>Mandato n. 1187</t>
  </si>
  <si>
    <t>Prop. Det. N 328 del 17/7/2013</t>
  </si>
  <si>
    <t>Cartolibreria di Reho Giorgio - Racale</t>
  </si>
  <si>
    <t>Fornitura libri di testo scuola primaria</t>
  </si>
  <si>
    <t>Prop. Det. N 248 del 06/062013</t>
  </si>
  <si>
    <t xml:space="preserve">Mandati n. 566; 1089;1090;1190;1191. </t>
  </si>
  <si>
    <t>proposta det. N. 331 del 22/07/2013</t>
  </si>
  <si>
    <t>Trasporto scolastico GIUGNO 2012</t>
  </si>
  <si>
    <t>Det. Sett. N. 343 del 01/08/2013</t>
  </si>
  <si>
    <t>Esecuzione Del. G. C. n. 103 del 28/11/2012</t>
  </si>
  <si>
    <t>Det. n. 371 del 08/08/2013</t>
  </si>
  <si>
    <t>D'Ambrosio Paola</t>
  </si>
  <si>
    <t>Rimborso Oneri concessori Permesso di costruire n. 81/2010</t>
  </si>
  <si>
    <t>proposta det. N. 357 del 06/08/2013</t>
  </si>
  <si>
    <t>Pagamento fatture mesi giugno - luglio 2013</t>
  </si>
  <si>
    <t>Det. N.360 del 07/08/2013</t>
  </si>
  <si>
    <t>Organizzazione "Il Canto delle Cicale 9-29 agosto 2013"</t>
  </si>
  <si>
    <t>Prop. Det. N 332 del 07/08/2013</t>
  </si>
  <si>
    <t>Centro Assistenza auto srl</t>
  </si>
  <si>
    <t>Manutenzione straordinaria scuolabus</t>
  </si>
  <si>
    <t>Prop. Det. N 340 del 31/07/2013</t>
  </si>
  <si>
    <t>Prop. Det. N. 374 del 13/08/2013</t>
  </si>
  <si>
    <t xml:space="preserve">Fornitura alimenti per cani </t>
  </si>
  <si>
    <t>proposta det. N. 306 del 05/07/2013</t>
  </si>
  <si>
    <t>Liquidazione III acconto contributo spese</t>
  </si>
  <si>
    <t>Prop. det. N. 377 del 13/8/2013</t>
  </si>
  <si>
    <t>Liquidazione saldo contributo spese</t>
  </si>
  <si>
    <t>Prop. Det. n.376 del 13/08/2013</t>
  </si>
  <si>
    <t>Global service Srl di Spennato Fabio</t>
  </si>
  <si>
    <t>Trasporto scolastico 2012-2013</t>
  </si>
  <si>
    <t>Prop. Det. n. 361 del 07/08/2013</t>
  </si>
  <si>
    <t>MAD Management di  De Souza Claudia Francisca</t>
  </si>
  <si>
    <t>Cereal Farine di Gnoni Maurizio</t>
  </si>
  <si>
    <t>Refezione scolastica gennaio - febbraio 2013</t>
  </si>
  <si>
    <t>Prop. Det. n. 364 del 08/08/2013</t>
  </si>
  <si>
    <t>Ufficio SIAE</t>
  </si>
  <si>
    <t>Diritti d'autore per "Il Canto delle Cicale"</t>
  </si>
  <si>
    <t>Prop. Det. n. 362 del 07/08/2013</t>
  </si>
  <si>
    <t>II trimestre 2013</t>
  </si>
  <si>
    <t>Famiglia affidataria</t>
  </si>
  <si>
    <t>Prop. Det. n. 367 del 08/08/2013</t>
  </si>
  <si>
    <t>Progetto Ambiente Bacino di Lecce €. 9845,8</t>
  </si>
  <si>
    <t>MBM ambiente srl Nardò importo: 819,44</t>
  </si>
  <si>
    <t>Progetto Ambiente Prov. Lecce €.6164,07</t>
  </si>
  <si>
    <t>Liquidazione fatture mese di giugno 2013</t>
  </si>
  <si>
    <t>Liquidazione fatture mese di maggio 2013</t>
  </si>
  <si>
    <t>proposta det. N.341 del 01/08/2013</t>
  </si>
  <si>
    <t>Progetto Ambiente Bacino di Lecce €. 11417,58</t>
  </si>
  <si>
    <t>MBM ambiente srl Nardò importo: 783,95</t>
  </si>
  <si>
    <t>Progetto Ambiente Prov. Lecce €.5897,55</t>
  </si>
  <si>
    <t>De Matteis Luigi; De Matteis Tiziana</t>
  </si>
  <si>
    <t>Debito fuori bilancio</t>
  </si>
  <si>
    <t>Liquidazione II rata</t>
  </si>
  <si>
    <t>Prop. Det. n. 311 del 09/07/2013</t>
  </si>
  <si>
    <t>Liquidazione fatture mese di aprile 2013</t>
  </si>
  <si>
    <t>Progetto Ambiente Bacino di Lecce €. 10274,94</t>
  </si>
  <si>
    <t>MBM ambiente srl Nardò importo: 862,32</t>
  </si>
  <si>
    <t>Progetto Ambiente Prov. Lecce €. 6487,39</t>
  </si>
  <si>
    <t>proposta det. N.333 del 24/07/2013</t>
  </si>
  <si>
    <t>Ditta Muci Srl</t>
  </si>
  <si>
    <t>Manutenzione straordinaria edificio scolastico  Via Montello</t>
  </si>
  <si>
    <t>Prop. Det. N. 298 del 03/07/2013</t>
  </si>
  <si>
    <t>Ditta C&amp;G SERVICE SRL di San Cassiano</t>
  </si>
  <si>
    <t>Servizio postale privato</t>
  </si>
  <si>
    <t>Prop. Det. N. 384 del 23/08/2013</t>
  </si>
  <si>
    <t xml:space="preserve">Polizza assicurativa borse lavoro </t>
  </si>
  <si>
    <t>Assicurazione UNIPOL</t>
  </si>
  <si>
    <t>Mandati n. 1373/1374</t>
  </si>
  <si>
    <t>Progetto Ambiente Bacino di Lecce €. 10667,42</t>
  </si>
  <si>
    <t>MBM ambiente srl Nardò importo: 582,84</t>
  </si>
  <si>
    <t>Progetto Ambiente Prov. Lecce € 4384,93</t>
  </si>
  <si>
    <t>Liquidazione fatture mese di marzo 2013</t>
  </si>
  <si>
    <t>proposta det. N.206 del 08/05/2013</t>
  </si>
  <si>
    <t xml:space="preserve">Canoni  gennaio e febbraio 2013 diversi stabili comunali </t>
  </si>
  <si>
    <t>Mandato n. 1380</t>
  </si>
  <si>
    <t>Enel distribuzione spa</t>
  </si>
  <si>
    <t>Canoni periodici diversi stabili comunali - maggio/luglio 2013</t>
  </si>
  <si>
    <t>mandati n. 1384-1385-1386</t>
  </si>
  <si>
    <t>Fornitura manifesti "servizio raccolta RSU ed assimilati alla marina di Alliste"; "Libri di testo a.s. 2013/2014"</t>
  </si>
  <si>
    <t>Mandati n. 1389-1390-1391</t>
  </si>
  <si>
    <t>Enel Servizio Elettrico  spa</t>
  </si>
  <si>
    <t xml:space="preserve">Canoni  perodici diversi stabili comunali </t>
  </si>
  <si>
    <t>Mandati n. 1397-1398-1399</t>
  </si>
  <si>
    <t>mandato n. 1383-1401-1402-1403-1404</t>
  </si>
  <si>
    <t>GDF Suez Energie energie spa</t>
  </si>
  <si>
    <t>Fornitura gas Biblioteca comunale</t>
  </si>
  <si>
    <t>Mandato n. 1400</t>
  </si>
  <si>
    <t>Centro Factoring spa</t>
  </si>
  <si>
    <t>Fatt. II bimestre telecom</t>
  </si>
  <si>
    <t>Mandati n. 1405-1406</t>
  </si>
  <si>
    <t xml:space="preserve">Studio Decam </t>
  </si>
  <si>
    <t>Certificato prevenzione incendi</t>
  </si>
  <si>
    <t xml:space="preserve">Pagamento fatture </t>
  </si>
  <si>
    <t>Det. N. 115 del 02/09/2010</t>
  </si>
  <si>
    <t>Fornitura manifesti relativi al "Canto delle Cicale 2013"</t>
  </si>
  <si>
    <t>Prop. Det. N. 350 del 05/08/2013</t>
  </si>
  <si>
    <t>Acquisto banchi monoposto  sedie per alunni</t>
  </si>
  <si>
    <t>Prop. Det. N. 103 del 21/2/2013</t>
  </si>
  <si>
    <t>Gianfreda Pasquale</t>
  </si>
  <si>
    <t>Fatture telecom</t>
  </si>
  <si>
    <t>Mandati n. 1413-1414-1415</t>
  </si>
  <si>
    <t>liquidazione contributo mesi giugno - luglio - agosto 2013</t>
  </si>
  <si>
    <t>proposta det. N. 231del 24/5/2013</t>
  </si>
  <si>
    <t>Det. Settore n.118 del 04/03/2013</t>
  </si>
  <si>
    <t>F.lli Fersini snc</t>
  </si>
  <si>
    <t>Manutenzione straord. Strade Alliste e Felline</t>
  </si>
  <si>
    <t>Prop. Det. N. 404 del 12/09/2013</t>
  </si>
  <si>
    <t>SRRFNN60H27L074Y</t>
  </si>
  <si>
    <t>Lavori impianto idrico cimitero</t>
  </si>
  <si>
    <t>pagamento fatture 2012</t>
  </si>
  <si>
    <t>FRRLCU61T14A208I</t>
  </si>
  <si>
    <t>Ditta Meridional scavi snc</t>
  </si>
  <si>
    <t>Interventi manutenzione straordinaria campo sportivo</t>
  </si>
  <si>
    <t>servizio igiene ambientale - giugno</t>
  </si>
  <si>
    <t>Det. N. 326 del 16/7/2013</t>
  </si>
  <si>
    <t xml:space="preserve"> mandati n. 1539-1540</t>
  </si>
  <si>
    <t>Pulizia litorali 2013</t>
  </si>
  <si>
    <t>Determina n. 368 del 08/08/2013</t>
  </si>
  <si>
    <t>Ordinativi III trimestre 2013</t>
  </si>
  <si>
    <t>Proposta  Det. Settore N. 432 del 03/10/2013</t>
  </si>
  <si>
    <t>Affidamento familiare minore</t>
  </si>
  <si>
    <t>aiuto economico settembre 2013</t>
  </si>
  <si>
    <t>Prop. determ. N. 463 del 17/10/2013</t>
  </si>
  <si>
    <t>Det. N.278 del 25/06/2013</t>
  </si>
  <si>
    <t>R.V. e L.P.</t>
  </si>
  <si>
    <t>C.V.</t>
  </si>
  <si>
    <t>aiuto economico 3° trimestre 2013</t>
  </si>
  <si>
    <t>determ. N.460 del 17/10/2013</t>
  </si>
  <si>
    <t>pagamento fattura giugno 2013</t>
  </si>
  <si>
    <t>Oneri smaltimento rifiuti urbani</t>
  </si>
  <si>
    <t>Det settore n. 342 del 01/08/2013</t>
  </si>
  <si>
    <t>Publinforma srl - Barletta (BT)</t>
  </si>
  <si>
    <t>MBM ambiente srl  -Nardò (LE)</t>
  </si>
  <si>
    <t>Consorzio Progetto Ambiente Provincia di Lecce srl- Massafra (TA)</t>
  </si>
  <si>
    <t>Servizio inserzione telematica indizione gara refezione scolastica</t>
  </si>
  <si>
    <t>Det settore n. 426 del 30/09/2013</t>
  </si>
  <si>
    <t>Coop.Soc. Ampio Spazio Arl - Ugento (LE)</t>
  </si>
  <si>
    <t>Educativa domiciliare minore</t>
  </si>
  <si>
    <t>Liquidazione fatture da novembre 2012 ad agosto 2013</t>
  </si>
  <si>
    <t>Det settore n. 435 del 03/10/2013</t>
  </si>
  <si>
    <t>Karà snc di Costantini Francesca</t>
  </si>
  <si>
    <t>Sentenza 134/2013 Tribunale Maglie</t>
  </si>
  <si>
    <t>decreto ingiuntivo</t>
  </si>
  <si>
    <t>Mandato n. 1708/2013</t>
  </si>
  <si>
    <t>E-ON Energia spa</t>
  </si>
  <si>
    <t xml:space="preserve">Accordo transattivosaldo debito fatture </t>
  </si>
  <si>
    <t>Det. Sett. N. 486 del 05/11/2013</t>
  </si>
  <si>
    <t xml:space="preserve">Assicurazione Lupo snc </t>
  </si>
  <si>
    <t>Copertura assicurativa automezzo protezione civile</t>
  </si>
  <si>
    <t>Det. Sett. N. 493 del 06/11/2013</t>
  </si>
  <si>
    <t>Inex infissi di Marrocco Valerio</t>
  </si>
  <si>
    <t>Manutenzione straordinaria scuola materna Felline</t>
  </si>
  <si>
    <t>Det. N.464 del 17/10/2013</t>
  </si>
  <si>
    <t>Cataldi Silvano</t>
  </si>
  <si>
    <t>CTLSVN48S29G325T</t>
  </si>
  <si>
    <t>Statuette premio kallistos 2013</t>
  </si>
  <si>
    <t>Det settore n. 347 del 02/08/2013</t>
  </si>
  <si>
    <t>CRVLSN78M18D883M</t>
  </si>
  <si>
    <t>Servizi prevenzione randagismo - acquisto alimenti</t>
  </si>
  <si>
    <t xml:space="preserve"> Det. Sett. N.398 del 10/09/2013</t>
  </si>
  <si>
    <t>Parrocchia Trasf. Gesu Cristo Alliste; Parrocchia S. Leucio - Felline</t>
  </si>
  <si>
    <t>Contributo feste patronali</t>
  </si>
  <si>
    <t>Det settore n. 529 del 25/11/2013</t>
  </si>
  <si>
    <t>Tecno Med Sud di Coppi Giuseppe -Turi (BA)</t>
  </si>
  <si>
    <t>CPPGPP77D21F280V</t>
  </si>
  <si>
    <t>Acquisto statuettein bronzo</t>
  </si>
  <si>
    <t>Det settore n. 347 del 2/5/2013</t>
  </si>
  <si>
    <t>Ditta Soluzioni Ufficio</t>
  </si>
  <si>
    <t xml:space="preserve">Fornitura toner </t>
  </si>
  <si>
    <t>Prop. Det. N. 296 del 02/07/2013</t>
  </si>
  <si>
    <t>Proposta Det.  n. 505 del 14/11/2013</t>
  </si>
  <si>
    <t>Ditta Martinese Carburanti  - Tricase</t>
  </si>
  <si>
    <t>MRTCBR77C10L419L</t>
  </si>
  <si>
    <t>fornitura gasolio riscaldamento edifici scolastici</t>
  </si>
  <si>
    <t>Det.settore n. 70 del 07/02/2012</t>
  </si>
  <si>
    <t>Servizio recupero rifiuti ingombranti</t>
  </si>
  <si>
    <t>Det. Settore: n.576 del 06/10/2011; n. 368 del 13,07,2012</t>
  </si>
  <si>
    <t>mand. N. 1815-1816+1817</t>
  </si>
  <si>
    <t>Mandati n.: 1818-1819-1820-1821-1822-1823-1824</t>
  </si>
  <si>
    <t>Servizio assistenza software e manutenzione impianto informatico</t>
  </si>
  <si>
    <t>Rubino Laura</t>
  </si>
  <si>
    <t>RBNLRA62R71A662C</t>
  </si>
  <si>
    <t>Incarico progettazione esecutiva Asse VII PO FESR 2007/2013</t>
  </si>
  <si>
    <t>proposta det. N. 454 del 24/09/2012</t>
  </si>
  <si>
    <t>Protopapa Maria Grazia</t>
  </si>
  <si>
    <t>PRTMGR68R42D883Z</t>
  </si>
  <si>
    <t xml:space="preserve">Ditta CLIO Spa </t>
  </si>
  <si>
    <t>Servizi per la connettività anno 2012 - realizzazione punto rete biblioteca comunale</t>
  </si>
  <si>
    <t>Mandati n.: 1827-1828-1830</t>
  </si>
  <si>
    <t>Det settore n. 347 del 2/8/2013</t>
  </si>
  <si>
    <t>Acquisto bollettini postali per invio tares</t>
  </si>
  <si>
    <t>Proposta  Det. Settore N. 527del 25/11/2013</t>
  </si>
  <si>
    <t>Determina n. 335 del 26/07/2013</t>
  </si>
  <si>
    <t>Wolters Kluver Italia Srl - Assago</t>
  </si>
  <si>
    <t xml:space="preserve">Abbonamento Sistema Leggi di Italia </t>
  </si>
  <si>
    <t>Mandato n. 1840</t>
  </si>
  <si>
    <t>Prop. det. N. 504 del 14/11/2013</t>
  </si>
  <si>
    <t>Equitalia Nomos Spa</t>
  </si>
  <si>
    <t>Quota adesione ANCI anni 2011</t>
  </si>
  <si>
    <t>Saldo contributo spese</t>
  </si>
  <si>
    <t>Prop. det. N. 249 del 18/04/2011</t>
  </si>
  <si>
    <t>Mandati n.: 1845-1846-1847-1848-1849</t>
  </si>
  <si>
    <t>Cel - casa editrice</t>
  </si>
  <si>
    <t>Acconto acq. Dichiarazione ici</t>
  </si>
  <si>
    <t>Prop. det. N. 30 del 25/5/2009</t>
  </si>
  <si>
    <t>Venneri Gerardo</t>
  </si>
  <si>
    <t>Gettone di presenza Commissione Comunale Vigilanza spettacoli</t>
  </si>
  <si>
    <t>Prop. det. N. 416 del 18/09/2013</t>
  </si>
  <si>
    <t xml:space="preserve">pagamento quota associativa 2011-2012 </t>
  </si>
  <si>
    <t>Mandati n.: 1855-1857</t>
  </si>
  <si>
    <t>Provincia di Brindisi</t>
  </si>
  <si>
    <t>Quota annuale  "sistema biblioteche"</t>
  </si>
  <si>
    <t>Prop. det. N. 294 del 1/6/2012</t>
  </si>
  <si>
    <t>Coop. Soc. Santo Eugenio arl Nardò</t>
  </si>
  <si>
    <t>pagamento fatture gennaio e febbraio 2013</t>
  </si>
  <si>
    <t>Det.settore n. 495 del 7/11/2013</t>
  </si>
  <si>
    <t>Prop. Det. n. 535 del 28/11/2013</t>
  </si>
  <si>
    <t xml:space="preserve">Canone marzo 2013 diversi stabili comunali </t>
  </si>
  <si>
    <t>Mandato n. 1865</t>
  </si>
  <si>
    <t>Progetto Ambiente Bacino Lecce 3</t>
  </si>
  <si>
    <t>proposta det. N.342 del 01/08/2013</t>
  </si>
  <si>
    <t>servizio igiene ambientale - LUGLIO 2013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</si>
</sst>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[$-410]dddd\ d\ mmmm\ yyyy"/>
    <numFmt numFmtId="166" formatCode="h\.mm\.ss"/>
    <numFmt numFmtId="167" formatCode="#,##0.00_ ;\-#,##0.00\ "/>
  </numFmts>
  <fonts count="19">
    <font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0" fontId="9" fillId="16" borderId="5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2" fontId="1" fillId="0" borderId="10" xfId="60" applyNumberFormat="1" applyFont="1" applyBorder="1" applyAlignment="1">
      <alignment horizontal="center" vertical="center" wrapText="1"/>
    </xf>
    <xf numFmtId="2" fontId="1" fillId="0" borderId="11" xfId="60" applyNumberFormat="1" applyFont="1" applyBorder="1" applyAlignment="1">
      <alignment horizontal="center" vertical="center" wrapText="1"/>
    </xf>
    <xf numFmtId="2" fontId="1" fillId="0" borderId="0" xfId="60" applyNumberFormat="1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4" fontId="1" fillId="0" borderId="11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2" fontId="1" fillId="0" borderId="11" xfId="60" applyNumberFormat="1" applyFont="1" applyBorder="1" applyAlignment="1">
      <alignment horizontal="center" vertical="center" wrapText="1"/>
    </xf>
    <xf numFmtId="2" fontId="1" fillId="0" borderId="13" xfId="60" applyNumberFormat="1" applyFont="1" applyBorder="1" applyAlignment="1">
      <alignment horizontal="center" vertical="center" wrapText="1"/>
    </xf>
    <xf numFmtId="2" fontId="1" fillId="0" borderId="12" xfId="6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4" fontId="1" fillId="0" borderId="11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2" fontId="1" fillId="0" borderId="11" xfId="60" applyNumberFormat="1" applyFont="1" applyBorder="1" applyAlignment="1">
      <alignment horizontal="center" vertical="center" wrapText="1"/>
    </xf>
    <xf numFmtId="2" fontId="1" fillId="0" borderId="12" xfId="60" applyNumberFormat="1" applyFont="1" applyBorder="1" applyAlignment="1">
      <alignment horizontal="center" vertical="center" wrapText="1"/>
    </xf>
    <xf numFmtId="14" fontId="1" fillId="0" borderId="13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2" fontId="0" fillId="0" borderId="12" xfId="60" applyNumberForma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2" fontId="0" fillId="0" borderId="13" xfId="60" applyNumberForma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2" fontId="1" fillId="0" borderId="10" xfId="60" applyNumberFormat="1" applyFont="1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9"/>
  <sheetViews>
    <sheetView tabSelected="1" zoomScalePageLayoutView="0" workbookViewId="0" topLeftCell="A237">
      <selection activeCell="I252" sqref="I252"/>
    </sheetView>
  </sheetViews>
  <sheetFormatPr defaultColWidth="9.140625" defaultRowHeight="15"/>
  <cols>
    <col min="1" max="1" width="4.140625" style="4" customWidth="1"/>
    <col min="2" max="2" width="10.140625" style="4" customWidth="1"/>
    <col min="3" max="3" width="10.00390625" style="4" customWidth="1"/>
    <col min="4" max="4" width="14.57421875" style="4" customWidth="1"/>
    <col min="5" max="5" width="16.421875" style="4" customWidth="1"/>
    <col min="6" max="6" width="11.421875" style="8" customWidth="1"/>
    <col min="7" max="7" width="23.28125" style="4" customWidth="1"/>
    <col min="8" max="8" width="19.8515625" style="4" customWidth="1"/>
    <col min="9" max="9" width="12.7109375" style="4" customWidth="1"/>
    <col min="10" max="10" width="11.7109375" style="4" customWidth="1"/>
    <col min="11" max="11" width="19.421875" style="4" customWidth="1"/>
    <col min="12" max="16384" width="9.140625" style="2" customWidth="1"/>
  </cols>
  <sheetData>
    <row r="1" spans="1:11" ht="30.75" customHeight="1">
      <c r="A1" s="29" t="s">
        <v>10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ht="66.7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9</v>
      </c>
      <c r="F2" s="6" t="s">
        <v>4</v>
      </c>
      <c r="G2" s="1" t="s">
        <v>5</v>
      </c>
      <c r="H2" s="1" t="s">
        <v>6</v>
      </c>
      <c r="I2" s="1" t="s">
        <v>7</v>
      </c>
      <c r="J2" s="1" t="s">
        <v>14</v>
      </c>
      <c r="K2" s="1" t="s">
        <v>8</v>
      </c>
    </row>
    <row r="3" spans="1:11" ht="24" customHeight="1">
      <c r="A3" s="1">
        <v>1</v>
      </c>
      <c r="B3" s="3">
        <v>41331</v>
      </c>
      <c r="C3" s="1">
        <v>2</v>
      </c>
      <c r="D3" s="1" t="s">
        <v>11</v>
      </c>
      <c r="E3" s="1" t="s">
        <v>12</v>
      </c>
      <c r="F3" s="6">
        <v>5000</v>
      </c>
      <c r="G3" s="1" t="s">
        <v>15</v>
      </c>
      <c r="H3" s="1" t="s">
        <v>16</v>
      </c>
      <c r="I3" s="1" t="s">
        <v>26</v>
      </c>
      <c r="J3" s="1" t="s">
        <v>13</v>
      </c>
      <c r="K3" s="1" t="s">
        <v>17</v>
      </c>
    </row>
    <row r="4" spans="1:11" ht="24.75" customHeight="1">
      <c r="A4" s="1">
        <v>2</v>
      </c>
      <c r="B4" s="3">
        <v>41331</v>
      </c>
      <c r="C4" s="1">
        <v>2</v>
      </c>
      <c r="D4" s="1" t="s">
        <v>18</v>
      </c>
      <c r="E4" s="1" t="s">
        <v>19</v>
      </c>
      <c r="F4" s="6">
        <v>1720.5</v>
      </c>
      <c r="G4" s="1" t="s">
        <v>21</v>
      </c>
      <c r="H4" s="1" t="s">
        <v>20</v>
      </c>
      <c r="I4" s="1" t="s">
        <v>26</v>
      </c>
      <c r="J4" s="1" t="s">
        <v>13</v>
      </c>
      <c r="K4" s="1" t="s">
        <v>22</v>
      </c>
    </row>
    <row r="5" spans="1:11" ht="28.5" customHeight="1">
      <c r="A5" s="1">
        <v>3</v>
      </c>
      <c r="B5" s="3">
        <v>41332</v>
      </c>
      <c r="C5" s="1">
        <v>2</v>
      </c>
      <c r="D5" s="1" t="s">
        <v>24</v>
      </c>
      <c r="E5" s="1" t="s">
        <v>23</v>
      </c>
      <c r="F5" s="6">
        <v>2000</v>
      </c>
      <c r="G5" s="1" t="s">
        <v>25</v>
      </c>
      <c r="H5" s="1" t="s">
        <v>20</v>
      </c>
      <c r="I5" s="1" t="s">
        <v>26</v>
      </c>
      <c r="J5" s="1" t="s">
        <v>13</v>
      </c>
      <c r="K5" s="1" t="s">
        <v>33</v>
      </c>
    </row>
    <row r="6" spans="1:11" ht="54.75" customHeight="1">
      <c r="A6" s="1">
        <v>4</v>
      </c>
      <c r="B6" s="3">
        <v>41332</v>
      </c>
      <c r="C6" s="1">
        <v>2</v>
      </c>
      <c r="D6" s="1" t="s">
        <v>27</v>
      </c>
      <c r="E6" s="1" t="s">
        <v>28</v>
      </c>
      <c r="F6" s="6">
        <f>7536.58+6484.97+2897.01</f>
        <v>16918.559999999998</v>
      </c>
      <c r="G6" s="1" t="s">
        <v>29</v>
      </c>
      <c r="H6" s="1" t="s">
        <v>30</v>
      </c>
      <c r="I6" s="1" t="s">
        <v>31</v>
      </c>
      <c r="J6" s="1" t="s">
        <v>32</v>
      </c>
      <c r="K6" s="1" t="s">
        <v>34</v>
      </c>
    </row>
    <row r="7" spans="1:11" ht="48">
      <c r="A7" s="1">
        <v>5</v>
      </c>
      <c r="B7" s="3">
        <v>41332</v>
      </c>
      <c r="C7" s="1">
        <v>3</v>
      </c>
      <c r="D7" s="1" t="s">
        <v>35</v>
      </c>
      <c r="E7" s="1">
        <v>90018490756</v>
      </c>
      <c r="F7" s="6">
        <v>1000</v>
      </c>
      <c r="G7" s="1" t="s">
        <v>42</v>
      </c>
      <c r="H7" s="1" t="s">
        <v>43</v>
      </c>
      <c r="I7" s="1" t="s">
        <v>44</v>
      </c>
      <c r="J7" s="1" t="s">
        <v>13</v>
      </c>
      <c r="K7" s="1" t="s">
        <v>45</v>
      </c>
    </row>
    <row r="8" spans="1:11" ht="24">
      <c r="A8" s="1">
        <v>6</v>
      </c>
      <c r="B8" s="3">
        <v>41332</v>
      </c>
      <c r="C8" s="1">
        <v>2</v>
      </c>
      <c r="D8" s="1" t="s">
        <v>36</v>
      </c>
      <c r="E8" s="1">
        <v>2431340757</v>
      </c>
      <c r="F8" s="6">
        <v>95636.64</v>
      </c>
      <c r="G8" s="1" t="s">
        <v>37</v>
      </c>
      <c r="H8" s="1" t="s">
        <v>38</v>
      </c>
      <c r="I8" s="1" t="s">
        <v>39</v>
      </c>
      <c r="J8" s="1" t="s">
        <v>40</v>
      </c>
      <c r="K8" s="1" t="s">
        <v>41</v>
      </c>
    </row>
    <row r="9" spans="1:11" ht="24">
      <c r="A9" s="1">
        <v>7</v>
      </c>
      <c r="B9" s="3">
        <v>41332</v>
      </c>
      <c r="C9" s="1">
        <v>3</v>
      </c>
      <c r="D9" s="1" t="s">
        <v>46</v>
      </c>
      <c r="E9" s="1">
        <v>90032190754</v>
      </c>
      <c r="F9" s="6">
        <v>700</v>
      </c>
      <c r="G9" s="1" t="s">
        <v>47</v>
      </c>
      <c r="H9" s="1" t="s">
        <v>48</v>
      </c>
      <c r="I9" s="1" t="s">
        <v>26</v>
      </c>
      <c r="J9" s="1" t="s">
        <v>13</v>
      </c>
      <c r="K9" s="1" t="s">
        <v>49</v>
      </c>
    </row>
    <row r="10" spans="1:11" ht="24">
      <c r="A10" s="1">
        <v>8</v>
      </c>
      <c r="B10" s="3">
        <v>41332</v>
      </c>
      <c r="C10" s="1">
        <v>2</v>
      </c>
      <c r="D10" s="1" t="s">
        <v>50</v>
      </c>
      <c r="E10" s="1">
        <v>4127420752</v>
      </c>
      <c r="F10" s="6">
        <v>19679.48</v>
      </c>
      <c r="G10" s="1" t="s">
        <v>51</v>
      </c>
      <c r="H10" s="1" t="s">
        <v>38</v>
      </c>
      <c r="I10" s="1" t="s">
        <v>26</v>
      </c>
      <c r="J10" s="1" t="s">
        <v>13</v>
      </c>
      <c r="K10" s="1" t="s">
        <v>52</v>
      </c>
    </row>
    <row r="11" spans="1:11" ht="36">
      <c r="A11" s="1">
        <v>9</v>
      </c>
      <c r="B11" s="3">
        <v>41332</v>
      </c>
      <c r="C11" s="1">
        <v>2</v>
      </c>
      <c r="D11" s="1" t="s">
        <v>53</v>
      </c>
      <c r="E11" s="1"/>
      <c r="F11" s="6">
        <v>1000</v>
      </c>
      <c r="G11" s="1" t="s">
        <v>54</v>
      </c>
      <c r="H11" s="1" t="s">
        <v>55</v>
      </c>
      <c r="I11" s="1" t="s">
        <v>26</v>
      </c>
      <c r="J11" s="1" t="s">
        <v>13</v>
      </c>
      <c r="K11" s="1" t="s">
        <v>56</v>
      </c>
    </row>
    <row r="12" spans="1:11" ht="24">
      <c r="A12" s="1">
        <v>10</v>
      </c>
      <c r="B12" s="3">
        <v>41332</v>
      </c>
      <c r="C12" s="1">
        <v>2</v>
      </c>
      <c r="D12" s="1" t="s">
        <v>57</v>
      </c>
      <c r="E12" s="1">
        <v>1913760680</v>
      </c>
      <c r="F12" s="6">
        <v>1082.95</v>
      </c>
      <c r="G12" s="1" t="s">
        <v>58</v>
      </c>
      <c r="H12" s="1" t="s">
        <v>59</v>
      </c>
      <c r="I12" s="1" t="s">
        <v>60</v>
      </c>
      <c r="J12" s="1" t="s">
        <v>61</v>
      </c>
      <c r="K12" s="1" t="s">
        <v>62</v>
      </c>
    </row>
    <row r="13" spans="1:11" ht="24">
      <c r="A13" s="1">
        <v>11</v>
      </c>
      <c r="B13" s="3">
        <v>41332</v>
      </c>
      <c r="C13" s="1">
        <v>2</v>
      </c>
      <c r="D13" s="1" t="s">
        <v>63</v>
      </c>
      <c r="E13" s="1">
        <v>3582810754</v>
      </c>
      <c r="F13" s="6">
        <v>8500</v>
      </c>
      <c r="G13" s="1" t="s">
        <v>64</v>
      </c>
      <c r="H13" s="1" t="s">
        <v>65</v>
      </c>
      <c r="I13" s="1" t="s">
        <v>26</v>
      </c>
      <c r="J13" s="1" t="s">
        <v>13</v>
      </c>
      <c r="K13" s="1" t="s">
        <v>66</v>
      </c>
    </row>
    <row r="14" spans="1:11" ht="36">
      <c r="A14" s="1">
        <v>12</v>
      </c>
      <c r="B14" s="3">
        <v>41332</v>
      </c>
      <c r="C14" s="1">
        <v>2</v>
      </c>
      <c r="D14" s="1" t="s">
        <v>67</v>
      </c>
      <c r="E14" s="1" t="s">
        <v>68</v>
      </c>
      <c r="F14" s="6">
        <v>10000</v>
      </c>
      <c r="G14" s="1" t="s">
        <v>69</v>
      </c>
      <c r="H14" s="1" t="s">
        <v>70</v>
      </c>
      <c r="I14" s="1" t="s">
        <v>71</v>
      </c>
      <c r="J14" s="1" t="s">
        <v>72</v>
      </c>
      <c r="K14" s="1" t="s">
        <v>73</v>
      </c>
    </row>
    <row r="15" spans="1:11" ht="36">
      <c r="A15" s="1">
        <v>13</v>
      </c>
      <c r="B15" s="3">
        <v>41332</v>
      </c>
      <c r="C15" s="1">
        <v>2</v>
      </c>
      <c r="D15" s="1" t="s">
        <v>74</v>
      </c>
      <c r="E15" s="1">
        <v>90022510755</v>
      </c>
      <c r="F15" s="6">
        <v>1816.2</v>
      </c>
      <c r="G15" s="1" t="s">
        <v>75</v>
      </c>
      <c r="H15" s="1" t="s">
        <v>76</v>
      </c>
      <c r="I15" s="1" t="s">
        <v>39</v>
      </c>
      <c r="J15" s="1" t="s">
        <v>77</v>
      </c>
      <c r="K15" s="1" t="s">
        <v>78</v>
      </c>
    </row>
    <row r="16" spans="1:11" ht="48">
      <c r="A16" s="1">
        <v>14</v>
      </c>
      <c r="B16" s="3">
        <v>41332</v>
      </c>
      <c r="C16" s="1">
        <v>2</v>
      </c>
      <c r="D16" s="1" t="s">
        <v>79</v>
      </c>
      <c r="E16" s="1">
        <v>3009180757</v>
      </c>
      <c r="F16" s="6">
        <v>24007.5</v>
      </c>
      <c r="G16" s="1" t="s">
        <v>80</v>
      </c>
      <c r="H16" s="1" t="s">
        <v>38</v>
      </c>
      <c r="I16" s="1" t="s">
        <v>31</v>
      </c>
      <c r="J16" s="1" t="s">
        <v>32</v>
      </c>
      <c r="K16" s="1" t="s">
        <v>81</v>
      </c>
    </row>
    <row r="17" spans="1:11" ht="24">
      <c r="A17" s="1">
        <v>15</v>
      </c>
      <c r="B17" s="3">
        <v>41334</v>
      </c>
      <c r="C17" s="1">
        <v>2</v>
      </c>
      <c r="D17" s="1" t="s">
        <v>82</v>
      </c>
      <c r="E17" s="1">
        <v>4133070757</v>
      </c>
      <c r="F17" s="6">
        <v>7614.23</v>
      </c>
      <c r="G17" s="1" t="s">
        <v>83</v>
      </c>
      <c r="H17" s="1" t="s">
        <v>38</v>
      </c>
      <c r="I17" s="1" t="s">
        <v>26</v>
      </c>
      <c r="J17" s="1" t="s">
        <v>13</v>
      </c>
      <c r="K17" s="1" t="s">
        <v>84</v>
      </c>
    </row>
    <row r="18" spans="1:11" ht="48">
      <c r="A18" s="1">
        <v>16</v>
      </c>
      <c r="B18" s="3">
        <v>41334</v>
      </c>
      <c r="C18" s="1">
        <v>2</v>
      </c>
      <c r="D18" s="1" t="s">
        <v>85</v>
      </c>
      <c r="E18" s="1">
        <v>4234630756</v>
      </c>
      <c r="F18" s="6">
        <v>9811.88</v>
      </c>
      <c r="G18" s="1" t="s">
        <v>86</v>
      </c>
      <c r="H18" s="1" t="s">
        <v>59</v>
      </c>
      <c r="I18" s="1" t="s">
        <v>31</v>
      </c>
      <c r="J18" s="1" t="s">
        <v>32</v>
      </c>
      <c r="K18" s="1" t="s">
        <v>87</v>
      </c>
    </row>
    <row r="19" spans="1:11" ht="48">
      <c r="A19" s="1">
        <v>17</v>
      </c>
      <c r="B19" s="3">
        <v>41334</v>
      </c>
      <c r="C19" s="1">
        <v>2</v>
      </c>
      <c r="D19" s="1" t="s">
        <v>88</v>
      </c>
      <c r="E19" s="1" t="s">
        <v>89</v>
      </c>
      <c r="F19" s="6">
        <v>5000</v>
      </c>
      <c r="G19" s="1" t="s">
        <v>301</v>
      </c>
      <c r="H19" s="1" t="s">
        <v>91</v>
      </c>
      <c r="I19" s="1" t="s">
        <v>39</v>
      </c>
      <c r="J19" s="1" t="s">
        <v>77</v>
      </c>
      <c r="K19" s="1" t="s">
        <v>92</v>
      </c>
    </row>
    <row r="20" spans="1:11" ht="36">
      <c r="A20" s="1">
        <v>18</v>
      </c>
      <c r="B20" s="3">
        <v>41334</v>
      </c>
      <c r="C20" s="1">
        <v>2</v>
      </c>
      <c r="D20" s="1" t="s">
        <v>93</v>
      </c>
      <c r="E20" s="1">
        <v>90038470754</v>
      </c>
      <c r="F20" s="6">
        <v>2700</v>
      </c>
      <c r="G20" s="1" t="s">
        <v>94</v>
      </c>
      <c r="H20" s="1" t="s">
        <v>59</v>
      </c>
      <c r="I20" s="1" t="s">
        <v>39</v>
      </c>
      <c r="J20" s="1" t="s">
        <v>77</v>
      </c>
      <c r="K20" s="1" t="s">
        <v>95</v>
      </c>
    </row>
    <row r="21" spans="1:11" ht="48">
      <c r="A21" s="1">
        <v>19</v>
      </c>
      <c r="B21" s="3">
        <v>40969</v>
      </c>
      <c r="C21" s="1">
        <v>2</v>
      </c>
      <c r="D21" s="1" t="s">
        <v>96</v>
      </c>
      <c r="E21" s="1">
        <v>2661010732</v>
      </c>
      <c r="F21" s="6">
        <v>6895.55</v>
      </c>
      <c r="G21" s="1" t="s">
        <v>97</v>
      </c>
      <c r="H21" s="1" t="s">
        <v>59</v>
      </c>
      <c r="I21" s="1" t="s">
        <v>39</v>
      </c>
      <c r="J21" s="1" t="s">
        <v>77</v>
      </c>
      <c r="K21" s="1" t="s">
        <v>98</v>
      </c>
    </row>
    <row r="22" spans="1:11" ht="36">
      <c r="A22" s="1">
        <v>20</v>
      </c>
      <c r="B22" s="3">
        <v>41334</v>
      </c>
      <c r="C22" s="1">
        <v>2</v>
      </c>
      <c r="D22" s="1" t="s">
        <v>36</v>
      </c>
      <c r="E22" s="1">
        <v>2431340757</v>
      </c>
      <c r="F22" s="6">
        <v>8884.34</v>
      </c>
      <c r="G22" s="1" t="s">
        <v>99</v>
      </c>
      <c r="H22" s="1" t="s">
        <v>38</v>
      </c>
      <c r="I22" s="1" t="s">
        <v>39</v>
      </c>
      <c r="J22" s="1" t="s">
        <v>77</v>
      </c>
      <c r="K22" s="1" t="s">
        <v>100</v>
      </c>
    </row>
    <row r="23" spans="1:11" ht="24">
      <c r="A23" s="1">
        <v>21</v>
      </c>
      <c r="B23" s="3">
        <v>41334</v>
      </c>
      <c r="C23" s="1">
        <v>2</v>
      </c>
      <c r="D23" s="1" t="s">
        <v>11</v>
      </c>
      <c r="E23" s="1" t="s">
        <v>12</v>
      </c>
      <c r="F23" s="6">
        <v>2000</v>
      </c>
      <c r="G23" s="1" t="s">
        <v>15</v>
      </c>
      <c r="H23" s="1" t="s">
        <v>16</v>
      </c>
      <c r="I23" s="1" t="s">
        <v>26</v>
      </c>
      <c r="J23" s="1" t="s">
        <v>13</v>
      </c>
      <c r="K23" s="1" t="s">
        <v>101</v>
      </c>
    </row>
    <row r="24" spans="1:11" ht="36">
      <c r="A24" s="1">
        <v>22</v>
      </c>
      <c r="B24" s="3">
        <v>41334</v>
      </c>
      <c r="C24" s="1">
        <v>2</v>
      </c>
      <c r="D24" s="1" t="s">
        <v>36</v>
      </c>
      <c r="E24" s="1">
        <v>2431340757</v>
      </c>
      <c r="F24" s="6">
        <v>47818.31</v>
      </c>
      <c r="G24" s="1" t="s">
        <v>102</v>
      </c>
      <c r="H24" s="1" t="s">
        <v>38</v>
      </c>
      <c r="I24" s="1" t="s">
        <v>39</v>
      </c>
      <c r="J24" s="1" t="s">
        <v>77</v>
      </c>
      <c r="K24" s="1" t="s">
        <v>103</v>
      </c>
    </row>
    <row r="25" spans="1:11" ht="36">
      <c r="A25" s="1">
        <v>23</v>
      </c>
      <c r="B25" s="3">
        <v>41334</v>
      </c>
      <c r="C25" s="1">
        <v>2</v>
      </c>
      <c r="D25" s="1" t="s">
        <v>104</v>
      </c>
      <c r="E25" s="1">
        <v>3610040754</v>
      </c>
      <c r="F25" s="6">
        <v>25848.3</v>
      </c>
      <c r="G25" s="1" t="s">
        <v>105</v>
      </c>
      <c r="H25" s="1" t="s">
        <v>38</v>
      </c>
      <c r="I25" s="1" t="s">
        <v>26</v>
      </c>
      <c r="J25" s="1" t="s">
        <v>13</v>
      </c>
      <c r="K25" s="1" t="s">
        <v>106</v>
      </c>
    </row>
    <row r="26" spans="1:11" ht="24">
      <c r="A26" s="1">
        <v>24</v>
      </c>
      <c r="B26" s="3">
        <v>41334</v>
      </c>
      <c r="C26" s="1">
        <v>2</v>
      </c>
      <c r="D26" s="1" t="s">
        <v>107</v>
      </c>
      <c r="E26" s="1">
        <v>4305880751</v>
      </c>
      <c r="F26" s="6">
        <v>4000</v>
      </c>
      <c r="G26" s="1" t="s">
        <v>108</v>
      </c>
      <c r="H26" s="1" t="s">
        <v>109</v>
      </c>
      <c r="I26" s="1" t="s">
        <v>26</v>
      </c>
      <c r="J26" s="1" t="s">
        <v>13</v>
      </c>
      <c r="K26" s="1" t="s">
        <v>110</v>
      </c>
    </row>
    <row r="27" spans="1:11" ht="60">
      <c r="A27" s="1">
        <v>25</v>
      </c>
      <c r="B27" s="3">
        <v>41334</v>
      </c>
      <c r="C27" s="1">
        <v>2</v>
      </c>
      <c r="D27" s="4" t="s">
        <v>111</v>
      </c>
      <c r="E27" s="1">
        <v>2661010732</v>
      </c>
      <c r="F27" s="17">
        <v>15813.59</v>
      </c>
      <c r="G27" s="11" t="s">
        <v>114</v>
      </c>
      <c r="H27" s="11" t="s">
        <v>109</v>
      </c>
      <c r="I27" s="11" t="s">
        <v>39</v>
      </c>
      <c r="J27" s="11" t="s">
        <v>77</v>
      </c>
      <c r="K27" s="11" t="s">
        <v>115</v>
      </c>
    </row>
    <row r="28" spans="1:11" ht="36">
      <c r="A28" s="1"/>
      <c r="B28" s="1"/>
      <c r="C28" s="1"/>
      <c r="D28" s="1" t="s">
        <v>112</v>
      </c>
      <c r="E28" s="1">
        <v>2648840730</v>
      </c>
      <c r="F28" s="18"/>
      <c r="G28" s="12"/>
      <c r="H28" s="12"/>
      <c r="I28" s="12"/>
      <c r="J28" s="12"/>
      <c r="K28" s="12"/>
    </row>
    <row r="29" spans="1:11" ht="36">
      <c r="A29" s="1"/>
      <c r="B29" s="1"/>
      <c r="C29" s="1"/>
      <c r="D29" s="1" t="s">
        <v>113</v>
      </c>
      <c r="E29" s="1">
        <v>3645690755</v>
      </c>
      <c r="F29" s="19"/>
      <c r="G29" s="13"/>
      <c r="H29" s="13"/>
      <c r="I29" s="13"/>
      <c r="J29" s="13"/>
      <c r="K29" s="13"/>
    </row>
    <row r="30" spans="1:11" ht="36">
      <c r="A30" s="1">
        <v>26</v>
      </c>
      <c r="B30" s="3">
        <v>41339</v>
      </c>
      <c r="C30" s="1">
        <v>2</v>
      </c>
      <c r="D30" s="1" t="s">
        <v>104</v>
      </c>
      <c r="E30" s="1">
        <v>3610040754</v>
      </c>
      <c r="F30" s="6">
        <v>55865</v>
      </c>
      <c r="G30" s="1" t="s">
        <v>105</v>
      </c>
      <c r="H30" s="1" t="s">
        <v>38</v>
      </c>
      <c r="I30" s="1" t="s">
        <v>26</v>
      </c>
      <c r="J30" s="1" t="s">
        <v>13</v>
      </c>
      <c r="K30" s="1" t="s">
        <v>116</v>
      </c>
    </row>
    <row r="31" spans="1:11" ht="24">
      <c r="A31" s="1">
        <v>27</v>
      </c>
      <c r="B31" s="3">
        <v>41347</v>
      </c>
      <c r="C31" s="1">
        <v>2</v>
      </c>
      <c r="D31" s="1" t="s">
        <v>117</v>
      </c>
      <c r="E31" s="1">
        <v>3643670579</v>
      </c>
      <c r="F31" s="6">
        <v>6766.73</v>
      </c>
      <c r="G31" s="1" t="s">
        <v>118</v>
      </c>
      <c r="H31" s="1" t="s">
        <v>38</v>
      </c>
      <c r="I31" s="1" t="s">
        <v>119</v>
      </c>
      <c r="J31" s="1" t="s">
        <v>72</v>
      </c>
      <c r="K31" s="1" t="s">
        <v>120</v>
      </c>
    </row>
    <row r="32" spans="1:11" ht="24">
      <c r="A32" s="1">
        <v>28</v>
      </c>
      <c r="B32" s="3">
        <v>41351</v>
      </c>
      <c r="C32" s="1">
        <v>2</v>
      </c>
      <c r="D32" s="1" t="s">
        <v>121</v>
      </c>
      <c r="E32" s="1">
        <v>1968930758</v>
      </c>
      <c r="F32" s="6">
        <v>2241.2</v>
      </c>
      <c r="G32" s="1" t="s">
        <v>122</v>
      </c>
      <c r="H32" s="1" t="s">
        <v>59</v>
      </c>
      <c r="I32" s="1" t="s">
        <v>26</v>
      </c>
      <c r="J32" s="1" t="s">
        <v>13</v>
      </c>
      <c r="K32" s="1" t="s">
        <v>123</v>
      </c>
    </row>
    <row r="33" spans="1:11" ht="24">
      <c r="A33" s="1">
        <v>29</v>
      </c>
      <c r="B33" s="3">
        <v>41353</v>
      </c>
      <c r="C33" s="1">
        <v>2</v>
      </c>
      <c r="D33" s="1" t="s">
        <v>124</v>
      </c>
      <c r="E33" s="1">
        <v>2418830754</v>
      </c>
      <c r="F33" s="6">
        <v>2500</v>
      </c>
      <c r="G33" s="1" t="s">
        <v>125</v>
      </c>
      <c r="H33" s="1" t="s">
        <v>126</v>
      </c>
      <c r="I33" s="1" t="s">
        <v>26</v>
      </c>
      <c r="J33" s="1" t="s">
        <v>13</v>
      </c>
      <c r="K33" s="1" t="s">
        <v>127</v>
      </c>
    </row>
    <row r="34" spans="1:11" ht="48">
      <c r="A34" s="1">
        <v>30</v>
      </c>
      <c r="B34" s="3">
        <v>41353</v>
      </c>
      <c r="C34" s="1">
        <v>2</v>
      </c>
      <c r="D34" s="1" t="s">
        <v>128</v>
      </c>
      <c r="E34" s="1">
        <v>2940120757</v>
      </c>
      <c r="F34" s="6">
        <v>3258.16</v>
      </c>
      <c r="G34" s="1" t="s">
        <v>129</v>
      </c>
      <c r="H34" s="1" t="s">
        <v>130</v>
      </c>
      <c r="I34" s="1" t="s">
        <v>31</v>
      </c>
      <c r="J34" s="1" t="s">
        <v>32</v>
      </c>
      <c r="K34" s="1" t="s">
        <v>131</v>
      </c>
    </row>
    <row r="35" spans="1:11" ht="24">
      <c r="A35" s="1">
        <v>31</v>
      </c>
      <c r="B35" s="3">
        <v>41353</v>
      </c>
      <c r="C35" s="1">
        <v>2</v>
      </c>
      <c r="D35" s="1" t="s">
        <v>132</v>
      </c>
      <c r="E35" s="1">
        <v>3283110751</v>
      </c>
      <c r="F35" s="6">
        <v>1000</v>
      </c>
      <c r="G35" s="1" t="s">
        <v>133</v>
      </c>
      <c r="H35" s="1" t="s">
        <v>59</v>
      </c>
      <c r="I35" s="1" t="s">
        <v>26</v>
      </c>
      <c r="J35" s="1" t="s">
        <v>13</v>
      </c>
      <c r="K35" s="1" t="s">
        <v>138</v>
      </c>
    </row>
    <row r="36" spans="1:11" ht="24">
      <c r="A36" s="1">
        <v>32</v>
      </c>
      <c r="B36" s="3">
        <v>41353</v>
      </c>
      <c r="C36" s="1">
        <v>3</v>
      </c>
      <c r="D36" s="1" t="s">
        <v>134</v>
      </c>
      <c r="E36" s="1"/>
      <c r="F36" s="6">
        <v>500</v>
      </c>
      <c r="G36" s="1" t="s">
        <v>135</v>
      </c>
      <c r="H36" s="1" t="s">
        <v>136</v>
      </c>
      <c r="I36" s="1" t="s">
        <v>26</v>
      </c>
      <c r="J36" s="1" t="s">
        <v>13</v>
      </c>
      <c r="K36" s="1" t="s">
        <v>137</v>
      </c>
    </row>
    <row r="37" spans="1:11" ht="24">
      <c r="A37" s="1">
        <v>33</v>
      </c>
      <c r="B37" s="3">
        <v>41359</v>
      </c>
      <c r="C37" s="1">
        <v>2</v>
      </c>
      <c r="D37" s="1" t="s">
        <v>139</v>
      </c>
      <c r="E37" s="1"/>
      <c r="F37" s="6">
        <v>1426.42</v>
      </c>
      <c r="G37" s="1" t="s">
        <v>140</v>
      </c>
      <c r="H37" s="1" t="s">
        <v>141</v>
      </c>
      <c r="I37" s="1" t="s">
        <v>60</v>
      </c>
      <c r="J37" s="1" t="s">
        <v>61</v>
      </c>
      <c r="K37" s="1" t="s">
        <v>142</v>
      </c>
    </row>
    <row r="38" spans="1:11" ht="24">
      <c r="A38" s="1">
        <v>34</v>
      </c>
      <c r="B38" s="1" t="s">
        <v>143</v>
      </c>
      <c r="C38" s="1">
        <v>2</v>
      </c>
      <c r="D38" s="1" t="s">
        <v>144</v>
      </c>
      <c r="E38" s="1"/>
      <c r="F38" s="6">
        <v>15264.68</v>
      </c>
      <c r="G38" s="1" t="s">
        <v>145</v>
      </c>
      <c r="H38" s="1" t="s">
        <v>146</v>
      </c>
      <c r="I38" s="1" t="s">
        <v>60</v>
      </c>
      <c r="J38" s="1" t="s">
        <v>61</v>
      </c>
      <c r="K38" s="1" t="s">
        <v>147</v>
      </c>
    </row>
    <row r="39" spans="1:11" ht="12" customHeight="1">
      <c r="A39" s="1">
        <v>35</v>
      </c>
      <c r="B39" s="3">
        <v>41381</v>
      </c>
      <c r="C39" s="5">
        <v>2</v>
      </c>
      <c r="D39" s="1" t="s">
        <v>148</v>
      </c>
      <c r="E39" s="30"/>
      <c r="F39" s="7">
        <v>1125</v>
      </c>
      <c r="G39" s="5" t="s">
        <v>149</v>
      </c>
      <c r="H39" s="5" t="s">
        <v>150</v>
      </c>
      <c r="I39" s="11" t="s">
        <v>26</v>
      </c>
      <c r="J39" s="11" t="s">
        <v>13</v>
      </c>
      <c r="K39" s="11" t="s">
        <v>154</v>
      </c>
    </row>
    <row r="40" spans="1:11" ht="12" customHeight="1">
      <c r="A40" s="11"/>
      <c r="B40" s="11"/>
      <c r="C40" s="12"/>
      <c r="D40" s="1" t="s">
        <v>152</v>
      </c>
      <c r="E40" s="15"/>
      <c r="F40" s="18"/>
      <c r="G40" s="12"/>
      <c r="H40" s="12"/>
      <c r="I40" s="12"/>
      <c r="J40" s="12"/>
      <c r="K40" s="12"/>
    </row>
    <row r="41" spans="1:11" ht="12" customHeight="1">
      <c r="A41" s="12"/>
      <c r="B41" s="12"/>
      <c r="C41" s="12"/>
      <c r="D41" s="1" t="s">
        <v>153</v>
      </c>
      <c r="E41" s="15"/>
      <c r="F41" s="18"/>
      <c r="G41" s="12"/>
      <c r="H41" s="12"/>
      <c r="I41" s="12"/>
      <c r="J41" s="12"/>
      <c r="K41" s="12"/>
    </row>
    <row r="42" spans="1:11" ht="12" customHeight="1">
      <c r="A42" s="13"/>
      <c r="B42" s="13"/>
      <c r="C42" s="13"/>
      <c r="D42" s="1" t="s">
        <v>151</v>
      </c>
      <c r="E42" s="16"/>
      <c r="F42" s="19"/>
      <c r="G42" s="13"/>
      <c r="H42" s="13"/>
      <c r="I42" s="13"/>
      <c r="J42" s="13"/>
      <c r="K42" s="13"/>
    </row>
    <row r="43" spans="1:11" ht="24">
      <c r="A43" s="1">
        <v>36</v>
      </c>
      <c r="B43" s="3">
        <v>41381</v>
      </c>
      <c r="C43" s="1">
        <v>2</v>
      </c>
      <c r="D43" s="1" t="s">
        <v>155</v>
      </c>
      <c r="E43" s="1"/>
      <c r="F43" s="6">
        <v>3252.8</v>
      </c>
      <c r="G43" s="1" t="s">
        <v>156</v>
      </c>
      <c r="H43" s="1" t="s">
        <v>157</v>
      </c>
      <c r="I43" s="1" t="s">
        <v>26</v>
      </c>
      <c r="J43" s="1" t="s">
        <v>13</v>
      </c>
      <c r="K43" s="1" t="s">
        <v>158</v>
      </c>
    </row>
    <row r="44" spans="1:11" ht="24">
      <c r="A44" s="1">
        <v>37</v>
      </c>
      <c r="B44" s="3">
        <v>41381</v>
      </c>
      <c r="C44" s="1">
        <v>2</v>
      </c>
      <c r="D44" s="1" t="s">
        <v>36</v>
      </c>
      <c r="E44" s="1">
        <v>2431340757</v>
      </c>
      <c r="F44" s="6">
        <v>715</v>
      </c>
      <c r="G44" s="1" t="s">
        <v>159</v>
      </c>
      <c r="H44" s="1" t="s">
        <v>70</v>
      </c>
      <c r="I44" s="1" t="s">
        <v>39</v>
      </c>
      <c r="J44" s="1" t="s">
        <v>77</v>
      </c>
      <c r="K44" s="1" t="s">
        <v>160</v>
      </c>
    </row>
    <row r="45" spans="1:11" ht="36">
      <c r="A45" s="1">
        <v>38</v>
      </c>
      <c r="B45" s="3">
        <v>41381</v>
      </c>
      <c r="C45" s="1">
        <v>2</v>
      </c>
      <c r="D45" s="1" t="s">
        <v>36</v>
      </c>
      <c r="E45" s="1">
        <v>2431340757</v>
      </c>
      <c r="F45" s="6">
        <v>182849.2</v>
      </c>
      <c r="G45" s="1" t="s">
        <v>161</v>
      </c>
      <c r="H45" s="1" t="s">
        <v>162</v>
      </c>
      <c r="I45" s="1" t="s">
        <v>39</v>
      </c>
      <c r="J45" s="1" t="s">
        <v>77</v>
      </c>
      <c r="K45" s="1" t="s">
        <v>163</v>
      </c>
    </row>
    <row r="46" spans="1:11" ht="36">
      <c r="A46" s="11">
        <v>39</v>
      </c>
      <c r="B46" s="14">
        <v>41387</v>
      </c>
      <c r="C46" s="11">
        <v>2</v>
      </c>
      <c r="D46" s="1" t="s">
        <v>164</v>
      </c>
      <c r="E46" s="1">
        <v>2648840730</v>
      </c>
      <c r="F46" s="17">
        <v>14284.72</v>
      </c>
      <c r="G46" s="11" t="s">
        <v>114</v>
      </c>
      <c r="H46" s="11" t="s">
        <v>167</v>
      </c>
      <c r="I46" s="11" t="s">
        <v>39</v>
      </c>
      <c r="J46" s="11" t="s">
        <v>77</v>
      </c>
      <c r="K46" s="11" t="s">
        <v>168</v>
      </c>
    </row>
    <row r="47" spans="1:11" ht="36">
      <c r="A47" s="15"/>
      <c r="B47" s="15"/>
      <c r="C47" s="15"/>
      <c r="D47" s="1" t="s">
        <v>165</v>
      </c>
      <c r="E47" s="1">
        <v>3645690755</v>
      </c>
      <c r="F47" s="31"/>
      <c r="G47" s="15"/>
      <c r="H47" s="15"/>
      <c r="I47" s="15"/>
      <c r="J47" s="15"/>
      <c r="K47" s="15"/>
    </row>
    <row r="48" spans="1:11" ht="36">
      <c r="A48" s="16"/>
      <c r="B48" s="16"/>
      <c r="C48" s="16"/>
      <c r="D48" s="1" t="s">
        <v>166</v>
      </c>
      <c r="E48" s="1">
        <v>2661010732</v>
      </c>
      <c r="F48" s="28"/>
      <c r="G48" s="16"/>
      <c r="H48" s="16"/>
      <c r="I48" s="16"/>
      <c r="J48" s="16"/>
      <c r="K48" s="16"/>
    </row>
    <row r="49" spans="1:11" ht="12">
      <c r="A49" s="11">
        <v>40</v>
      </c>
      <c r="B49" s="14">
        <v>41394</v>
      </c>
      <c r="C49" s="11">
        <v>2</v>
      </c>
      <c r="D49" s="11" t="s">
        <v>172</v>
      </c>
      <c r="E49" s="11">
        <v>803900752</v>
      </c>
      <c r="F49" s="17">
        <v>1157</v>
      </c>
      <c r="G49" s="11" t="s">
        <v>169</v>
      </c>
      <c r="H49" s="11" t="s">
        <v>170</v>
      </c>
      <c r="I49" s="11" t="s">
        <v>39</v>
      </c>
      <c r="J49" s="11" t="s">
        <v>77</v>
      </c>
      <c r="K49" s="11" t="s">
        <v>171</v>
      </c>
    </row>
    <row r="50" spans="1:11" ht="12">
      <c r="A50" s="12"/>
      <c r="B50" s="15"/>
      <c r="C50" s="12"/>
      <c r="D50" s="12"/>
      <c r="E50" s="12"/>
      <c r="F50" s="18"/>
      <c r="G50" s="12"/>
      <c r="H50" s="12"/>
      <c r="I50" s="12"/>
      <c r="J50" s="12"/>
      <c r="K50" s="12"/>
    </row>
    <row r="51" spans="1:11" ht="12">
      <c r="A51" s="12"/>
      <c r="B51" s="15"/>
      <c r="C51" s="15"/>
      <c r="D51" s="16"/>
      <c r="E51" s="16"/>
      <c r="F51" s="28"/>
      <c r="G51" s="15"/>
      <c r="H51" s="12"/>
      <c r="I51" s="12"/>
      <c r="J51" s="12"/>
      <c r="K51" s="12"/>
    </row>
    <row r="52" spans="1:11" ht="12">
      <c r="A52" s="12"/>
      <c r="B52" s="15"/>
      <c r="C52" s="15"/>
      <c r="D52" s="11" t="s">
        <v>173</v>
      </c>
      <c r="E52" s="11">
        <v>4035460759</v>
      </c>
      <c r="F52" s="17">
        <v>363</v>
      </c>
      <c r="G52" s="15"/>
      <c r="H52" s="12"/>
      <c r="I52" s="12"/>
      <c r="J52" s="12"/>
      <c r="K52" s="12"/>
    </row>
    <row r="53" spans="1:11" ht="12">
      <c r="A53" s="13"/>
      <c r="B53" s="16"/>
      <c r="C53" s="16"/>
      <c r="D53" s="13"/>
      <c r="E53" s="13"/>
      <c r="F53" s="19"/>
      <c r="G53" s="16"/>
      <c r="H53" s="13"/>
      <c r="I53" s="13"/>
      <c r="J53" s="13"/>
      <c r="K53" s="13"/>
    </row>
    <row r="54" spans="1:11" ht="12">
      <c r="A54" s="1">
        <v>41</v>
      </c>
      <c r="B54" s="3">
        <v>41403</v>
      </c>
      <c r="C54" s="1">
        <v>2</v>
      </c>
      <c r="D54" s="1" t="s">
        <v>174</v>
      </c>
      <c r="E54" s="1" t="s">
        <v>175</v>
      </c>
      <c r="F54" s="6" t="s">
        <v>176</v>
      </c>
      <c r="G54" s="1" t="s">
        <v>177</v>
      </c>
      <c r="H54" s="1" t="s">
        <v>126</v>
      </c>
      <c r="I54" s="1" t="s">
        <v>26</v>
      </c>
      <c r="J54" s="1" t="s">
        <v>13</v>
      </c>
      <c r="K54" s="1" t="s">
        <v>178</v>
      </c>
    </row>
    <row r="55" spans="1:11" ht="24">
      <c r="A55" s="1">
        <v>42</v>
      </c>
      <c r="B55" s="3">
        <v>41403</v>
      </c>
      <c r="C55" s="1">
        <v>2</v>
      </c>
      <c r="D55" s="1" t="s">
        <v>179</v>
      </c>
      <c r="E55" s="1">
        <v>1970820757</v>
      </c>
      <c r="F55" s="6" t="s">
        <v>180</v>
      </c>
      <c r="G55" s="1" t="s">
        <v>181</v>
      </c>
      <c r="H55" s="1" t="s">
        <v>146</v>
      </c>
      <c r="I55" s="1" t="s">
        <v>26</v>
      </c>
      <c r="J55" s="1" t="s">
        <v>13</v>
      </c>
      <c r="K55" s="1" t="s">
        <v>182</v>
      </c>
    </row>
    <row r="56" spans="1:11" ht="24">
      <c r="A56" s="1">
        <v>43</v>
      </c>
      <c r="B56" s="3">
        <v>41403</v>
      </c>
      <c r="C56" s="1">
        <v>2</v>
      </c>
      <c r="D56" s="1" t="s">
        <v>183</v>
      </c>
      <c r="E56" s="1"/>
      <c r="F56" s="6" t="s">
        <v>184</v>
      </c>
      <c r="G56" s="1" t="s">
        <v>185</v>
      </c>
      <c r="H56" s="1" t="s">
        <v>146</v>
      </c>
      <c r="I56" s="1" t="s">
        <v>39</v>
      </c>
      <c r="J56" s="1" t="s">
        <v>77</v>
      </c>
      <c r="K56" s="1" t="s">
        <v>186</v>
      </c>
    </row>
    <row r="57" spans="1:11" ht="36">
      <c r="A57" s="11">
        <v>44</v>
      </c>
      <c r="B57" s="14">
        <v>41407</v>
      </c>
      <c r="C57" s="11">
        <v>2</v>
      </c>
      <c r="D57" s="1" t="s">
        <v>187</v>
      </c>
      <c r="E57" s="1">
        <v>2648840730</v>
      </c>
      <c r="F57" s="17" t="s">
        <v>190</v>
      </c>
      <c r="G57" s="11" t="s">
        <v>191</v>
      </c>
      <c r="H57" s="11" t="s">
        <v>192</v>
      </c>
      <c r="I57" s="11" t="s">
        <v>39</v>
      </c>
      <c r="J57" s="11" t="s">
        <v>77</v>
      </c>
      <c r="K57" s="11" t="s">
        <v>193</v>
      </c>
    </row>
    <row r="58" spans="1:11" ht="36">
      <c r="A58" s="12"/>
      <c r="B58" s="15"/>
      <c r="C58" s="12"/>
      <c r="D58" s="1" t="s">
        <v>188</v>
      </c>
      <c r="E58" s="1">
        <v>3645690755</v>
      </c>
      <c r="F58" s="18"/>
      <c r="G58" s="12"/>
      <c r="H58" s="12"/>
      <c r="I58" s="12"/>
      <c r="J58" s="12"/>
      <c r="K58" s="12"/>
    </row>
    <row r="59" spans="1:11" ht="36">
      <c r="A59" s="13"/>
      <c r="B59" s="16"/>
      <c r="C59" s="13"/>
      <c r="D59" s="1" t="s">
        <v>189</v>
      </c>
      <c r="E59" s="1">
        <v>2661010732</v>
      </c>
      <c r="F59" s="19"/>
      <c r="G59" s="13"/>
      <c r="H59" s="13"/>
      <c r="I59" s="13"/>
      <c r="J59" s="13"/>
      <c r="K59" s="13"/>
    </row>
    <row r="60" spans="1:11" ht="36">
      <c r="A60" s="11">
        <v>45</v>
      </c>
      <c r="B60" s="14">
        <v>41423</v>
      </c>
      <c r="C60" s="11">
        <v>2</v>
      </c>
      <c r="D60" s="1" t="s">
        <v>195</v>
      </c>
      <c r="E60" s="1">
        <v>4145600724</v>
      </c>
      <c r="F60" s="17" t="s">
        <v>194</v>
      </c>
      <c r="G60" s="11" t="s">
        <v>197</v>
      </c>
      <c r="H60" s="11" t="s">
        <v>198</v>
      </c>
      <c r="I60" s="11" t="s">
        <v>39</v>
      </c>
      <c r="J60" s="11" t="s">
        <v>77</v>
      </c>
      <c r="K60" s="11" t="s">
        <v>199</v>
      </c>
    </row>
    <row r="61" spans="1:11" ht="36">
      <c r="A61" s="13"/>
      <c r="B61" s="16"/>
      <c r="C61" s="13"/>
      <c r="D61" s="1" t="s">
        <v>196</v>
      </c>
      <c r="E61" s="1">
        <v>3707400754</v>
      </c>
      <c r="F61" s="19"/>
      <c r="G61" s="13"/>
      <c r="H61" s="13"/>
      <c r="I61" s="13"/>
      <c r="J61" s="13"/>
      <c r="K61" s="13"/>
    </row>
    <row r="62" spans="1:11" ht="24">
      <c r="A62" s="1">
        <v>46</v>
      </c>
      <c r="B62" s="3">
        <v>41423</v>
      </c>
      <c r="C62" s="1">
        <v>2</v>
      </c>
      <c r="D62" s="1" t="s">
        <v>200</v>
      </c>
      <c r="E62" s="1">
        <v>2158150751</v>
      </c>
      <c r="F62" s="6" t="s">
        <v>201</v>
      </c>
      <c r="G62" s="1" t="s">
        <v>202</v>
      </c>
      <c r="H62" s="1" t="s">
        <v>109</v>
      </c>
      <c r="I62" s="1" t="s">
        <v>39</v>
      </c>
      <c r="J62" s="1" t="s">
        <v>77</v>
      </c>
      <c r="K62" s="1" t="s">
        <v>203</v>
      </c>
    </row>
    <row r="63" spans="1:11" ht="24">
      <c r="A63" s="1">
        <v>47</v>
      </c>
      <c r="B63" s="3">
        <v>41423</v>
      </c>
      <c r="C63" s="1">
        <v>2</v>
      </c>
      <c r="D63" s="1" t="s">
        <v>204</v>
      </c>
      <c r="E63" s="1">
        <v>4525200756</v>
      </c>
      <c r="F63" s="6" t="s">
        <v>212</v>
      </c>
      <c r="G63" s="1" t="s">
        <v>205</v>
      </c>
      <c r="H63" s="1" t="s">
        <v>109</v>
      </c>
      <c r="I63" s="1" t="s">
        <v>39</v>
      </c>
      <c r="J63" s="1" t="s">
        <v>77</v>
      </c>
      <c r="K63" s="1" t="s">
        <v>206</v>
      </c>
    </row>
    <row r="64" spans="1:11" ht="24">
      <c r="A64" s="1">
        <v>48</v>
      </c>
      <c r="B64" s="3">
        <v>41424</v>
      </c>
      <c r="C64" s="1">
        <v>2</v>
      </c>
      <c r="D64" s="1" t="s">
        <v>207</v>
      </c>
      <c r="E64" s="1">
        <v>3189320751</v>
      </c>
      <c r="F64" s="6" t="s">
        <v>208</v>
      </c>
      <c r="G64" s="1" t="s">
        <v>209</v>
      </c>
      <c r="H64" s="1" t="s">
        <v>210</v>
      </c>
      <c r="I64" s="1" t="s">
        <v>119</v>
      </c>
      <c r="J64" s="1" t="s">
        <v>72</v>
      </c>
      <c r="K64" s="1" t="s">
        <v>211</v>
      </c>
    </row>
    <row r="65" spans="1:11" ht="36">
      <c r="A65" s="11">
        <v>49</v>
      </c>
      <c r="B65" s="14">
        <v>41424</v>
      </c>
      <c r="C65" s="11">
        <v>2</v>
      </c>
      <c r="D65" s="1" t="s">
        <v>216</v>
      </c>
      <c r="E65" s="1" t="s">
        <v>226</v>
      </c>
      <c r="F65" s="17" t="s">
        <v>215</v>
      </c>
      <c r="G65" s="11" t="s">
        <v>213</v>
      </c>
      <c r="H65" s="11" t="s">
        <v>170</v>
      </c>
      <c r="I65" s="11" t="s">
        <v>39</v>
      </c>
      <c r="J65" s="11" t="s">
        <v>77</v>
      </c>
      <c r="K65" s="11" t="s">
        <v>214</v>
      </c>
    </row>
    <row r="66" spans="1:11" ht="36">
      <c r="A66" s="13"/>
      <c r="B66" s="16"/>
      <c r="C66" s="13"/>
      <c r="D66" s="1" t="s">
        <v>217</v>
      </c>
      <c r="E66" s="1">
        <v>3795450752</v>
      </c>
      <c r="F66" s="19"/>
      <c r="G66" s="13"/>
      <c r="H66" s="13"/>
      <c r="I66" s="13"/>
      <c r="J66" s="13"/>
      <c r="K66" s="13"/>
    </row>
    <row r="67" spans="1:11" ht="24">
      <c r="A67" s="11">
        <v>50</v>
      </c>
      <c r="B67" s="14">
        <v>41424</v>
      </c>
      <c r="C67" s="11">
        <v>2</v>
      </c>
      <c r="D67" s="1" t="s">
        <v>218</v>
      </c>
      <c r="E67" s="1"/>
      <c r="F67" s="17" t="s">
        <v>222</v>
      </c>
      <c r="G67" s="11" t="s">
        <v>223</v>
      </c>
      <c r="H67" s="11" t="s">
        <v>224</v>
      </c>
      <c r="I67" s="11" t="s">
        <v>39</v>
      </c>
      <c r="J67" s="11" t="s">
        <v>77</v>
      </c>
      <c r="K67" s="11" t="s">
        <v>225</v>
      </c>
    </row>
    <row r="68" spans="1:11" ht="24">
      <c r="A68" s="12"/>
      <c r="B68" s="15"/>
      <c r="C68" s="12"/>
      <c r="D68" s="1" t="s">
        <v>219</v>
      </c>
      <c r="E68" s="1"/>
      <c r="F68" s="18"/>
      <c r="G68" s="12"/>
      <c r="H68" s="12"/>
      <c r="I68" s="12"/>
      <c r="J68" s="12"/>
      <c r="K68" s="12"/>
    </row>
    <row r="69" spans="1:11" ht="24">
      <c r="A69" s="12"/>
      <c r="B69" s="15"/>
      <c r="C69" s="12"/>
      <c r="D69" s="1" t="s">
        <v>220</v>
      </c>
      <c r="E69" s="1"/>
      <c r="F69" s="18"/>
      <c r="G69" s="12"/>
      <c r="H69" s="12"/>
      <c r="I69" s="12"/>
      <c r="J69" s="12"/>
      <c r="K69" s="12"/>
    </row>
    <row r="70" spans="1:11" ht="24">
      <c r="A70" s="13"/>
      <c r="B70" s="16"/>
      <c r="C70" s="13"/>
      <c r="D70" s="1" t="s">
        <v>221</v>
      </c>
      <c r="E70" s="1"/>
      <c r="F70" s="19"/>
      <c r="G70" s="13"/>
      <c r="H70" s="13"/>
      <c r="I70" s="13"/>
      <c r="J70" s="13"/>
      <c r="K70" s="13"/>
    </row>
    <row r="71" spans="1:11" ht="36">
      <c r="A71" s="1">
        <v>51</v>
      </c>
      <c r="B71" s="3">
        <v>41424</v>
      </c>
      <c r="C71" s="1">
        <v>2</v>
      </c>
      <c r="D71" s="1" t="s">
        <v>227</v>
      </c>
      <c r="E71" s="1">
        <v>90038470754</v>
      </c>
      <c r="F71" s="6" t="s">
        <v>228</v>
      </c>
      <c r="G71" s="1" t="s">
        <v>229</v>
      </c>
      <c r="H71" s="1" t="s">
        <v>230</v>
      </c>
      <c r="I71" s="1" t="s">
        <v>39</v>
      </c>
      <c r="J71" s="1" t="s">
        <v>77</v>
      </c>
      <c r="K71" s="1" t="s">
        <v>231</v>
      </c>
    </row>
    <row r="72" spans="1:11" ht="24">
      <c r="A72" s="1">
        <v>52</v>
      </c>
      <c r="B72" s="3">
        <v>41424</v>
      </c>
      <c r="C72" s="1">
        <v>2</v>
      </c>
      <c r="D72" s="1" t="s">
        <v>232</v>
      </c>
      <c r="E72" s="1">
        <v>4399480757</v>
      </c>
      <c r="F72" s="6" t="s">
        <v>233</v>
      </c>
      <c r="G72" s="1" t="s">
        <v>234</v>
      </c>
      <c r="H72" s="1" t="s">
        <v>170</v>
      </c>
      <c r="I72" s="1" t="s">
        <v>60</v>
      </c>
      <c r="J72" s="1" t="s">
        <v>61</v>
      </c>
      <c r="K72" s="1" t="s">
        <v>235</v>
      </c>
    </row>
    <row r="73" spans="1:11" ht="30" customHeight="1">
      <c r="A73" s="1">
        <v>53</v>
      </c>
      <c r="B73" s="3">
        <v>41431</v>
      </c>
      <c r="C73" s="1">
        <v>2</v>
      </c>
      <c r="D73" s="1" t="s">
        <v>236</v>
      </c>
      <c r="E73" s="1">
        <v>2293490757</v>
      </c>
      <c r="F73" s="6">
        <v>117100.5</v>
      </c>
      <c r="G73" s="1" t="s">
        <v>205</v>
      </c>
      <c r="H73" s="1" t="s">
        <v>109</v>
      </c>
      <c r="I73" s="1" t="s">
        <v>39</v>
      </c>
      <c r="J73" s="1" t="s">
        <v>77</v>
      </c>
      <c r="K73" s="1" t="s">
        <v>237</v>
      </c>
    </row>
    <row r="74" spans="1:11" ht="39" customHeight="1">
      <c r="A74" s="1">
        <v>54</v>
      </c>
      <c r="B74" s="3">
        <v>41431</v>
      </c>
      <c r="C74" s="1">
        <v>2</v>
      </c>
      <c r="D74" s="1" t="s">
        <v>238</v>
      </c>
      <c r="E74" s="1">
        <v>1440680757</v>
      </c>
      <c r="F74" s="6">
        <v>615.5</v>
      </c>
      <c r="G74" s="1" t="s">
        <v>239</v>
      </c>
      <c r="H74" s="1" t="s">
        <v>109</v>
      </c>
      <c r="I74" s="1" t="s">
        <v>119</v>
      </c>
      <c r="J74" s="1" t="s">
        <v>72</v>
      </c>
      <c r="K74" s="1" t="s">
        <v>240</v>
      </c>
    </row>
    <row r="75" spans="1:11" ht="47.25" customHeight="1">
      <c r="A75" s="1">
        <v>55</v>
      </c>
      <c r="B75" s="3">
        <v>41431</v>
      </c>
      <c r="C75" s="1">
        <v>2</v>
      </c>
      <c r="D75" s="1" t="s">
        <v>242</v>
      </c>
      <c r="E75" s="1"/>
      <c r="F75" s="6">
        <f>377.52+125.84</f>
        <v>503.36</v>
      </c>
      <c r="G75" s="1" t="s">
        <v>241</v>
      </c>
      <c r="H75" s="1" t="s">
        <v>109</v>
      </c>
      <c r="I75" s="1" t="s">
        <v>39</v>
      </c>
      <c r="J75" s="1" t="s">
        <v>77</v>
      </c>
      <c r="K75" s="1" t="s">
        <v>243</v>
      </c>
    </row>
    <row r="76" spans="1:11" ht="34.5" customHeight="1">
      <c r="A76" s="1">
        <v>56</v>
      </c>
      <c r="B76" s="3">
        <v>41432</v>
      </c>
      <c r="C76" s="1">
        <v>2</v>
      </c>
      <c r="D76" s="1" t="s">
        <v>244</v>
      </c>
      <c r="E76" s="1"/>
      <c r="F76" s="6">
        <v>2500</v>
      </c>
      <c r="G76" s="1" t="s">
        <v>245</v>
      </c>
      <c r="H76" s="1" t="s">
        <v>16</v>
      </c>
      <c r="I76" s="1" t="s">
        <v>26</v>
      </c>
      <c r="J76" s="1" t="s">
        <v>13</v>
      </c>
      <c r="K76" s="1" t="s">
        <v>246</v>
      </c>
    </row>
    <row r="77" spans="1:11" ht="37.5" customHeight="1">
      <c r="A77" s="1">
        <v>57</v>
      </c>
      <c r="B77" s="3">
        <v>41432</v>
      </c>
      <c r="C77" s="1">
        <v>2</v>
      </c>
      <c r="D77" s="1" t="s">
        <v>247</v>
      </c>
      <c r="E77" s="1" t="s">
        <v>248</v>
      </c>
      <c r="F77" s="6">
        <v>1298.2</v>
      </c>
      <c r="G77" s="1" t="s">
        <v>249</v>
      </c>
      <c r="H77" s="1" t="s">
        <v>251</v>
      </c>
      <c r="I77" s="1" t="s">
        <v>26</v>
      </c>
      <c r="J77" s="1" t="s">
        <v>13</v>
      </c>
      <c r="K77" s="1" t="s">
        <v>250</v>
      </c>
    </row>
    <row r="78" spans="1:11" ht="30.75" customHeight="1">
      <c r="A78" s="1">
        <v>58</v>
      </c>
      <c r="B78" s="3">
        <v>41432</v>
      </c>
      <c r="C78" s="1">
        <v>2</v>
      </c>
      <c r="D78" s="1" t="s">
        <v>50</v>
      </c>
      <c r="E78" s="1">
        <v>4127420752</v>
      </c>
      <c r="F78" s="6">
        <v>7021.56</v>
      </c>
      <c r="G78" s="1" t="s">
        <v>252</v>
      </c>
      <c r="H78" s="1" t="s">
        <v>38</v>
      </c>
      <c r="I78" s="1" t="s">
        <v>26</v>
      </c>
      <c r="J78" s="1" t="s">
        <v>13</v>
      </c>
      <c r="K78" s="1" t="s">
        <v>253</v>
      </c>
    </row>
    <row r="79" spans="1:11" ht="32.25" customHeight="1">
      <c r="A79" s="1">
        <v>59</v>
      </c>
      <c r="B79" s="3">
        <v>41432</v>
      </c>
      <c r="C79" s="1">
        <v>2</v>
      </c>
      <c r="D79" s="1" t="s">
        <v>254</v>
      </c>
      <c r="E79" s="1" t="s">
        <v>257</v>
      </c>
      <c r="F79" s="6">
        <v>520</v>
      </c>
      <c r="G79" s="1" t="s">
        <v>255</v>
      </c>
      <c r="H79" s="1" t="s">
        <v>20</v>
      </c>
      <c r="I79" s="1" t="s">
        <v>26</v>
      </c>
      <c r="J79" s="1" t="s">
        <v>13</v>
      </c>
      <c r="K79" s="1" t="s">
        <v>256</v>
      </c>
    </row>
    <row r="80" spans="1:11" ht="58.5" customHeight="1">
      <c r="A80" s="1">
        <v>60</v>
      </c>
      <c r="B80" s="3">
        <v>41432</v>
      </c>
      <c r="C80" s="1">
        <v>2</v>
      </c>
      <c r="D80" s="1" t="s">
        <v>88</v>
      </c>
      <c r="E80" s="1" t="s">
        <v>89</v>
      </c>
      <c r="F80" s="6">
        <v>5000</v>
      </c>
      <c r="G80" s="1" t="s">
        <v>90</v>
      </c>
      <c r="H80" s="1" t="s">
        <v>91</v>
      </c>
      <c r="I80" s="1" t="s">
        <v>39</v>
      </c>
      <c r="J80" s="1" t="s">
        <v>77</v>
      </c>
      <c r="K80" s="1" t="s">
        <v>258</v>
      </c>
    </row>
    <row r="81" spans="1:11" ht="30" customHeight="1">
      <c r="A81" s="1">
        <v>61</v>
      </c>
      <c r="B81" s="3">
        <v>41432</v>
      </c>
      <c r="C81" s="1">
        <v>2</v>
      </c>
      <c r="D81" s="1" t="s">
        <v>259</v>
      </c>
      <c r="E81" s="1">
        <v>4468670759</v>
      </c>
      <c r="F81" s="6">
        <v>2693.46</v>
      </c>
      <c r="G81" s="1" t="s">
        <v>260</v>
      </c>
      <c r="H81" s="1" t="s">
        <v>109</v>
      </c>
      <c r="I81" s="1" t="s">
        <v>26</v>
      </c>
      <c r="J81" s="1" t="s">
        <v>13</v>
      </c>
      <c r="K81" s="1" t="s">
        <v>261</v>
      </c>
    </row>
    <row r="82" spans="1:11" ht="51.75" customHeight="1">
      <c r="A82" s="1">
        <v>62</v>
      </c>
      <c r="B82" s="3">
        <v>41437</v>
      </c>
      <c r="C82" s="1">
        <v>2</v>
      </c>
      <c r="D82" s="1" t="s">
        <v>128</v>
      </c>
      <c r="E82" s="1">
        <v>2940120757</v>
      </c>
      <c r="F82" s="6">
        <v>8145.4</v>
      </c>
      <c r="G82" s="1" t="s">
        <v>129</v>
      </c>
      <c r="H82" s="1" t="s">
        <v>269</v>
      </c>
      <c r="I82" s="1" t="s">
        <v>31</v>
      </c>
      <c r="J82" s="1" t="s">
        <v>32</v>
      </c>
      <c r="K82" s="1" t="s">
        <v>262</v>
      </c>
    </row>
    <row r="83" spans="1:11" ht="30" customHeight="1">
      <c r="A83" s="1">
        <v>63</v>
      </c>
      <c r="B83" s="3">
        <v>41437</v>
      </c>
      <c r="C83" s="1">
        <v>3</v>
      </c>
      <c r="D83" s="1" t="s">
        <v>134</v>
      </c>
      <c r="E83" s="1"/>
      <c r="F83" s="6">
        <v>2000</v>
      </c>
      <c r="G83" s="1" t="s">
        <v>135</v>
      </c>
      <c r="H83" s="1" t="s">
        <v>263</v>
      </c>
      <c r="I83" s="1" t="s">
        <v>26</v>
      </c>
      <c r="J83" s="1" t="s">
        <v>13</v>
      </c>
      <c r="K83" s="1" t="s">
        <v>264</v>
      </c>
    </row>
    <row r="84" spans="1:11" ht="53.25" customHeight="1">
      <c r="A84" s="1">
        <v>64</v>
      </c>
      <c r="B84" s="3">
        <v>41437</v>
      </c>
      <c r="C84" s="1">
        <v>2</v>
      </c>
      <c r="D84" s="1" t="s">
        <v>265</v>
      </c>
      <c r="E84" s="1"/>
      <c r="F84" s="6">
        <v>20111.55</v>
      </c>
      <c r="G84" s="1" t="s">
        <v>268</v>
      </c>
      <c r="H84" s="1" t="s">
        <v>266</v>
      </c>
      <c r="I84" s="1" t="s">
        <v>31</v>
      </c>
      <c r="J84" s="1" t="s">
        <v>32</v>
      </c>
      <c r="K84" s="1" t="s">
        <v>267</v>
      </c>
    </row>
    <row r="85" spans="1:11" ht="43.5" customHeight="1">
      <c r="A85" s="1">
        <v>65</v>
      </c>
      <c r="B85" s="3">
        <v>41442</v>
      </c>
      <c r="C85" s="1">
        <v>2</v>
      </c>
      <c r="D85" s="1" t="s">
        <v>36</v>
      </c>
      <c r="E85" s="1">
        <v>2431340757</v>
      </c>
      <c r="F85" s="6">
        <v>45712.3</v>
      </c>
      <c r="G85" s="1" t="s">
        <v>270</v>
      </c>
      <c r="H85" s="1" t="s">
        <v>271</v>
      </c>
      <c r="I85" s="1" t="s">
        <v>39</v>
      </c>
      <c r="J85" s="1" t="s">
        <v>77</v>
      </c>
      <c r="K85" s="1" t="s">
        <v>272</v>
      </c>
    </row>
    <row r="86" spans="1:11" ht="30" customHeight="1">
      <c r="A86" s="1">
        <v>66</v>
      </c>
      <c r="B86" s="3">
        <v>41442</v>
      </c>
      <c r="C86" s="1">
        <v>2</v>
      </c>
      <c r="D86" s="1" t="s">
        <v>273</v>
      </c>
      <c r="E86" s="1"/>
      <c r="F86" s="6">
        <v>1800</v>
      </c>
      <c r="G86" s="1" t="s">
        <v>185</v>
      </c>
      <c r="H86" s="1" t="s">
        <v>146</v>
      </c>
      <c r="I86" s="1" t="s">
        <v>39</v>
      </c>
      <c r="J86" s="1" t="s">
        <v>77</v>
      </c>
      <c r="K86" s="1" t="s">
        <v>274</v>
      </c>
    </row>
    <row r="87" spans="1:11" ht="44.25" customHeight="1">
      <c r="A87" s="1">
        <v>67</v>
      </c>
      <c r="B87" s="3">
        <v>41442</v>
      </c>
      <c r="C87" s="1">
        <v>2</v>
      </c>
      <c r="D87" s="1" t="s">
        <v>63</v>
      </c>
      <c r="E87" s="1">
        <v>3582810754</v>
      </c>
      <c r="F87" s="6">
        <v>5966.64</v>
      </c>
      <c r="G87" s="1" t="s">
        <v>64</v>
      </c>
      <c r="H87" s="1" t="s">
        <v>275</v>
      </c>
      <c r="I87" s="1" t="s">
        <v>26</v>
      </c>
      <c r="J87" s="1" t="s">
        <v>13</v>
      </c>
      <c r="K87" s="1" t="s">
        <v>276</v>
      </c>
    </row>
    <row r="88" spans="1:11" ht="30" customHeight="1">
      <c r="A88" s="1">
        <v>68</v>
      </c>
      <c r="B88" s="3">
        <v>41444</v>
      </c>
      <c r="C88" s="1">
        <v>3</v>
      </c>
      <c r="D88" s="1" t="s">
        <v>46</v>
      </c>
      <c r="E88" s="1">
        <v>90032190754</v>
      </c>
      <c r="F88" s="6">
        <v>1000</v>
      </c>
      <c r="G88" s="1" t="s">
        <v>277</v>
      </c>
      <c r="H88" s="1" t="s">
        <v>278</v>
      </c>
      <c r="I88" s="1" t="s">
        <v>26</v>
      </c>
      <c r="J88" s="1" t="s">
        <v>13</v>
      </c>
      <c r="K88" s="1" t="s">
        <v>279</v>
      </c>
    </row>
    <row r="89" spans="1:11" ht="30" customHeight="1">
      <c r="A89" s="1">
        <v>69</v>
      </c>
      <c r="B89" s="3">
        <v>41444</v>
      </c>
      <c r="C89" s="1">
        <v>2</v>
      </c>
      <c r="D89" s="1" t="s">
        <v>183</v>
      </c>
      <c r="E89" s="1"/>
      <c r="F89" s="6">
        <v>750</v>
      </c>
      <c r="G89" s="1" t="s">
        <v>185</v>
      </c>
      <c r="H89" s="1" t="s">
        <v>109</v>
      </c>
      <c r="I89" s="1" t="s">
        <v>39</v>
      </c>
      <c r="J89" s="1" t="s">
        <v>77</v>
      </c>
      <c r="K89" s="1" t="s">
        <v>280</v>
      </c>
    </row>
    <row r="90" spans="1:11" ht="47.25" customHeight="1">
      <c r="A90" s="1">
        <v>70</v>
      </c>
      <c r="B90" s="1" t="s">
        <v>281</v>
      </c>
      <c r="C90" s="1">
        <v>2</v>
      </c>
      <c r="D90" s="1" t="s">
        <v>282</v>
      </c>
      <c r="E90" s="1"/>
      <c r="F90" s="6">
        <v>500</v>
      </c>
      <c r="G90" s="1" t="s">
        <v>283</v>
      </c>
      <c r="H90" s="1" t="s">
        <v>198</v>
      </c>
      <c r="I90" s="1" t="s">
        <v>60</v>
      </c>
      <c r="J90" s="1" t="s">
        <v>61</v>
      </c>
      <c r="K90" s="1" t="s">
        <v>284</v>
      </c>
    </row>
    <row r="91" spans="1:11" ht="39.75" customHeight="1">
      <c r="A91" s="1">
        <v>71</v>
      </c>
      <c r="B91" s="1" t="s">
        <v>281</v>
      </c>
      <c r="C91" s="1">
        <v>2</v>
      </c>
      <c r="D91" s="1" t="s">
        <v>179</v>
      </c>
      <c r="E91" s="1">
        <v>1970820757</v>
      </c>
      <c r="F91" s="6">
        <v>90.75</v>
      </c>
      <c r="G91" s="1" t="s">
        <v>285</v>
      </c>
      <c r="H91" s="1" t="s">
        <v>109</v>
      </c>
      <c r="I91" s="1" t="s">
        <v>39</v>
      </c>
      <c r="J91" s="1" t="s">
        <v>77</v>
      </c>
      <c r="K91" s="1" t="s">
        <v>286</v>
      </c>
    </row>
    <row r="92" spans="1:11" ht="40.5" customHeight="1">
      <c r="A92" s="1">
        <v>72</v>
      </c>
      <c r="B92" s="1" t="s">
        <v>281</v>
      </c>
      <c r="C92" s="1">
        <v>2</v>
      </c>
      <c r="D92" s="1" t="s">
        <v>179</v>
      </c>
      <c r="E92" s="1">
        <v>1970820757</v>
      </c>
      <c r="F92" s="6">
        <v>147</v>
      </c>
      <c r="G92" s="1" t="s">
        <v>287</v>
      </c>
      <c r="H92" s="1" t="s">
        <v>109</v>
      </c>
      <c r="I92" s="1" t="s">
        <v>26</v>
      </c>
      <c r="J92" s="1" t="s">
        <v>13</v>
      </c>
      <c r="K92" s="1" t="s">
        <v>288</v>
      </c>
    </row>
    <row r="93" spans="1:11" ht="30" customHeight="1">
      <c r="A93" s="1">
        <v>73</v>
      </c>
      <c r="B93" s="1" t="s">
        <v>281</v>
      </c>
      <c r="C93" s="1">
        <v>2</v>
      </c>
      <c r="D93" s="1" t="s">
        <v>289</v>
      </c>
      <c r="E93" s="1"/>
      <c r="F93" s="6">
        <v>33708.24</v>
      </c>
      <c r="G93" s="1" t="s">
        <v>290</v>
      </c>
      <c r="H93" s="1" t="s">
        <v>198</v>
      </c>
      <c r="I93" s="1" t="s">
        <v>39</v>
      </c>
      <c r="J93" s="1" t="s">
        <v>77</v>
      </c>
      <c r="K93" s="1" t="s">
        <v>291</v>
      </c>
    </row>
    <row r="94" spans="1:11" ht="40.5" customHeight="1">
      <c r="A94" s="1">
        <v>74</v>
      </c>
      <c r="B94" s="1" t="s">
        <v>281</v>
      </c>
      <c r="C94" s="1">
        <v>2</v>
      </c>
      <c r="D94" s="1" t="s">
        <v>179</v>
      </c>
      <c r="E94" s="1">
        <v>1970820757</v>
      </c>
      <c r="F94" s="6">
        <v>508.2</v>
      </c>
      <c r="G94" s="1" t="s">
        <v>292</v>
      </c>
      <c r="H94" s="1" t="s">
        <v>109</v>
      </c>
      <c r="I94" s="1" t="s">
        <v>26</v>
      </c>
      <c r="J94" s="1" t="s">
        <v>13</v>
      </c>
      <c r="K94" s="1" t="s">
        <v>293</v>
      </c>
    </row>
    <row r="95" spans="1:11" ht="56.25" customHeight="1">
      <c r="A95" s="1">
        <v>75</v>
      </c>
      <c r="B95" s="1" t="s">
        <v>281</v>
      </c>
      <c r="C95" s="1">
        <v>2</v>
      </c>
      <c r="D95" s="1" t="s">
        <v>179</v>
      </c>
      <c r="E95" s="1">
        <v>1970820757</v>
      </c>
      <c r="F95" s="6">
        <v>77</v>
      </c>
      <c r="G95" s="1" t="s">
        <v>294</v>
      </c>
      <c r="H95" s="1" t="s">
        <v>109</v>
      </c>
      <c r="I95" s="1" t="s">
        <v>26</v>
      </c>
      <c r="J95" s="1" t="s">
        <v>13</v>
      </c>
      <c r="K95" s="1" t="s">
        <v>295</v>
      </c>
    </row>
    <row r="96" spans="1:11" ht="60">
      <c r="A96" s="11">
        <v>76</v>
      </c>
      <c r="B96" s="14">
        <v>41449</v>
      </c>
      <c r="C96" s="11">
        <v>2</v>
      </c>
      <c r="D96" s="4" t="s">
        <v>296</v>
      </c>
      <c r="E96" s="1">
        <v>2648840730</v>
      </c>
      <c r="F96" s="17">
        <f>9356.93+596.89+586.57+4412.89</f>
        <v>14953.279999999999</v>
      </c>
      <c r="G96" s="11" t="s">
        <v>299</v>
      </c>
      <c r="H96" s="11" t="s">
        <v>109</v>
      </c>
      <c r="I96" s="11" t="s">
        <v>39</v>
      </c>
      <c r="J96" s="11" t="s">
        <v>77</v>
      </c>
      <c r="K96" s="11" t="s">
        <v>300</v>
      </c>
    </row>
    <row r="97" spans="1:11" ht="49.5" customHeight="1">
      <c r="A97" s="12"/>
      <c r="B97" s="26"/>
      <c r="C97" s="12"/>
      <c r="D97" s="1" t="s">
        <v>297</v>
      </c>
      <c r="E97" s="1">
        <v>2661010732</v>
      </c>
      <c r="F97" s="18"/>
      <c r="G97" s="12"/>
      <c r="H97" s="12"/>
      <c r="I97" s="12"/>
      <c r="J97" s="12"/>
      <c r="K97" s="12"/>
    </row>
    <row r="98" spans="1:11" ht="36">
      <c r="A98" s="13"/>
      <c r="B98" s="27"/>
      <c r="C98" s="13"/>
      <c r="D98" s="1" t="s">
        <v>298</v>
      </c>
      <c r="E98" s="1">
        <v>3645690755</v>
      </c>
      <c r="F98" s="19"/>
      <c r="G98" s="13"/>
      <c r="H98" s="13"/>
      <c r="I98" s="13"/>
      <c r="J98" s="13"/>
      <c r="K98" s="13"/>
    </row>
    <row r="99" spans="1:11" ht="30" customHeight="1">
      <c r="A99" s="1">
        <v>77</v>
      </c>
      <c r="B99" s="3">
        <v>41449</v>
      </c>
      <c r="C99" s="1">
        <v>2</v>
      </c>
      <c r="D99" s="1" t="s">
        <v>172</v>
      </c>
      <c r="E99" s="1" t="s">
        <v>302</v>
      </c>
      <c r="F99" s="6">
        <v>484</v>
      </c>
      <c r="G99" s="1" t="s">
        <v>303</v>
      </c>
      <c r="H99" s="1" t="s">
        <v>109</v>
      </c>
      <c r="I99" s="1" t="s">
        <v>39</v>
      </c>
      <c r="J99" s="1" t="s">
        <v>77</v>
      </c>
      <c r="K99" s="1" t="s">
        <v>304</v>
      </c>
    </row>
    <row r="100" spans="1:11" ht="30" customHeight="1">
      <c r="A100" s="1">
        <v>78</v>
      </c>
      <c r="B100" s="3">
        <v>41449</v>
      </c>
      <c r="C100" s="1">
        <v>2</v>
      </c>
      <c r="D100" s="1" t="s">
        <v>172</v>
      </c>
      <c r="E100" s="1" t="s">
        <v>302</v>
      </c>
      <c r="F100" s="6">
        <v>1157</v>
      </c>
      <c r="G100" s="1" t="s">
        <v>305</v>
      </c>
      <c r="H100" s="1" t="s">
        <v>109</v>
      </c>
      <c r="I100" s="1" t="s">
        <v>39</v>
      </c>
      <c r="J100" s="1" t="s">
        <v>77</v>
      </c>
      <c r="K100" s="1" t="s">
        <v>306</v>
      </c>
    </row>
    <row r="101" spans="1:11" ht="30" customHeight="1">
      <c r="A101" s="1">
        <v>79</v>
      </c>
      <c r="B101" s="3">
        <v>41451</v>
      </c>
      <c r="C101" s="1">
        <v>2</v>
      </c>
      <c r="D101" s="1" t="s">
        <v>236</v>
      </c>
      <c r="E101" s="1">
        <v>2293490757</v>
      </c>
      <c r="F101" s="6">
        <v>2292.4</v>
      </c>
      <c r="G101" s="1" t="s">
        <v>317</v>
      </c>
      <c r="H101" s="1" t="s">
        <v>109</v>
      </c>
      <c r="I101" s="1" t="s">
        <v>39</v>
      </c>
      <c r="J101" s="1" t="s">
        <v>77</v>
      </c>
      <c r="K101" s="1" t="s">
        <v>310</v>
      </c>
    </row>
    <row r="102" spans="1:11" ht="53.25" customHeight="1">
      <c r="A102" s="1">
        <v>80</v>
      </c>
      <c r="B102" s="3">
        <v>41451</v>
      </c>
      <c r="C102" s="1">
        <v>2</v>
      </c>
      <c r="D102" s="1" t="s">
        <v>307</v>
      </c>
      <c r="E102" s="1">
        <v>3516600750</v>
      </c>
      <c r="F102" s="6">
        <v>2335.3</v>
      </c>
      <c r="G102" s="1" t="s">
        <v>308</v>
      </c>
      <c r="H102" s="1" t="s">
        <v>109</v>
      </c>
      <c r="I102" s="1" t="s">
        <v>31</v>
      </c>
      <c r="J102" s="1" t="s">
        <v>32</v>
      </c>
      <c r="K102" s="1" t="s">
        <v>309</v>
      </c>
    </row>
    <row r="103" spans="1:11" ht="36">
      <c r="A103" s="1">
        <v>81</v>
      </c>
      <c r="B103" s="3">
        <v>41451</v>
      </c>
      <c r="C103" s="1">
        <v>2</v>
      </c>
      <c r="D103" s="1" t="s">
        <v>36</v>
      </c>
      <c r="E103" s="1">
        <v>2431340757</v>
      </c>
      <c r="F103" s="6">
        <v>2469.8</v>
      </c>
      <c r="G103" s="1" t="s">
        <v>99</v>
      </c>
      <c r="H103" s="1" t="s">
        <v>109</v>
      </c>
      <c r="I103" s="1" t="s">
        <v>39</v>
      </c>
      <c r="J103" s="1" t="s">
        <v>77</v>
      </c>
      <c r="K103" s="1" t="s">
        <v>311</v>
      </c>
    </row>
    <row r="104" spans="1:11" ht="53.25" customHeight="1">
      <c r="A104" s="1">
        <v>82</v>
      </c>
      <c r="B104" s="3">
        <v>41451</v>
      </c>
      <c r="C104" s="1">
        <v>2</v>
      </c>
      <c r="D104" s="1" t="s">
        <v>265</v>
      </c>
      <c r="E104" s="1">
        <v>2629020757</v>
      </c>
      <c r="F104" s="6">
        <v>770</v>
      </c>
      <c r="G104" s="1" t="s">
        <v>312</v>
      </c>
      <c r="H104" s="1" t="s">
        <v>109</v>
      </c>
      <c r="I104" s="1" t="s">
        <v>31</v>
      </c>
      <c r="J104" s="1" t="s">
        <v>32</v>
      </c>
      <c r="K104" s="1" t="s">
        <v>313</v>
      </c>
    </row>
    <row r="105" spans="1:11" ht="53.25" customHeight="1">
      <c r="A105" s="1">
        <f>+A104+1</f>
        <v>83</v>
      </c>
      <c r="B105" s="3">
        <v>41451</v>
      </c>
      <c r="C105" s="1">
        <v>2</v>
      </c>
      <c r="D105" s="1" t="s">
        <v>314</v>
      </c>
      <c r="E105" s="1">
        <v>2475430753</v>
      </c>
      <c r="F105" s="6">
        <v>6682.5</v>
      </c>
      <c r="G105" s="1" t="s">
        <v>315</v>
      </c>
      <c r="H105" s="1" t="s">
        <v>109</v>
      </c>
      <c r="I105" s="1" t="s">
        <v>31</v>
      </c>
      <c r="J105" s="1" t="s">
        <v>32</v>
      </c>
      <c r="K105" s="1" t="s">
        <v>316</v>
      </c>
    </row>
    <row r="106" spans="1:11" ht="47.25" customHeight="1">
      <c r="A106" s="1">
        <f>+A105+1</f>
        <v>84</v>
      </c>
      <c r="B106" s="1" t="s">
        <v>318</v>
      </c>
      <c r="C106" s="1">
        <v>2</v>
      </c>
      <c r="D106" s="1" t="s">
        <v>319</v>
      </c>
      <c r="E106" s="1">
        <v>3695400964</v>
      </c>
      <c r="F106" s="6">
        <v>179.43</v>
      </c>
      <c r="G106" s="1" t="s">
        <v>320</v>
      </c>
      <c r="H106" s="1" t="s">
        <v>198</v>
      </c>
      <c r="I106" s="1" t="s">
        <v>60</v>
      </c>
      <c r="J106" s="1" t="s">
        <v>61</v>
      </c>
      <c r="K106" s="1" t="s">
        <v>321</v>
      </c>
    </row>
    <row r="107" spans="1:11" ht="57" customHeight="1">
      <c r="A107" s="1">
        <f>+A106+1</f>
        <v>85</v>
      </c>
      <c r="B107" s="1" t="s">
        <v>322</v>
      </c>
      <c r="C107" s="1">
        <v>2</v>
      </c>
      <c r="D107" s="1" t="s">
        <v>323</v>
      </c>
      <c r="E107" s="1">
        <v>3791010758</v>
      </c>
      <c r="F107" s="6">
        <v>18500</v>
      </c>
      <c r="G107" s="1" t="s">
        <v>324</v>
      </c>
      <c r="H107" s="1" t="s">
        <v>198</v>
      </c>
      <c r="I107" s="1" t="s">
        <v>60</v>
      </c>
      <c r="J107" s="1" t="s">
        <v>61</v>
      </c>
      <c r="K107" s="1" t="s">
        <v>325</v>
      </c>
    </row>
    <row r="108" spans="1:11" s="9" customFormat="1" ht="30" customHeight="1">
      <c r="A108" s="11">
        <f>+A107+1</f>
        <v>86</v>
      </c>
      <c r="B108" s="22">
        <v>41452</v>
      </c>
      <c r="C108" s="20">
        <v>2</v>
      </c>
      <c r="D108" s="20" t="s">
        <v>328</v>
      </c>
      <c r="E108" s="20">
        <v>3707400754</v>
      </c>
      <c r="F108" s="24">
        <v>3100</v>
      </c>
      <c r="G108" s="20" t="s">
        <v>329</v>
      </c>
      <c r="H108" s="20" t="s">
        <v>198</v>
      </c>
      <c r="I108" s="20" t="s">
        <v>39</v>
      </c>
      <c r="J108" s="20" t="s">
        <v>77</v>
      </c>
      <c r="K108" s="20" t="s">
        <v>331</v>
      </c>
    </row>
    <row r="109" spans="1:11" s="9" customFormat="1" ht="30" customHeight="1">
      <c r="A109" s="13"/>
      <c r="B109" s="23"/>
      <c r="C109" s="21"/>
      <c r="D109" s="21"/>
      <c r="E109" s="21"/>
      <c r="F109" s="25"/>
      <c r="G109" s="21"/>
      <c r="H109" s="21"/>
      <c r="I109" s="21"/>
      <c r="J109" s="21"/>
      <c r="K109" s="21"/>
    </row>
    <row r="110" spans="1:11" ht="53.25" customHeight="1">
      <c r="A110" s="11">
        <v>87</v>
      </c>
      <c r="B110" s="3">
        <v>41452</v>
      </c>
      <c r="C110" s="1">
        <v>2</v>
      </c>
      <c r="D110" s="1" t="s">
        <v>326</v>
      </c>
      <c r="E110" s="1">
        <v>3740320753</v>
      </c>
      <c r="F110" s="6">
        <v>2585</v>
      </c>
      <c r="G110" s="1" t="s">
        <v>327</v>
      </c>
      <c r="H110" s="1" t="s">
        <v>109</v>
      </c>
      <c r="I110" s="1" t="s">
        <v>31</v>
      </c>
      <c r="J110" s="1" t="s">
        <v>32</v>
      </c>
      <c r="K110" s="1" t="s">
        <v>330</v>
      </c>
    </row>
    <row r="111" spans="1:11" ht="42.75" customHeight="1">
      <c r="A111" s="13"/>
      <c r="B111" s="3">
        <v>41452</v>
      </c>
      <c r="C111" s="1">
        <v>2</v>
      </c>
      <c r="D111" s="1" t="s">
        <v>236</v>
      </c>
      <c r="E111" s="1">
        <v>2293490757</v>
      </c>
      <c r="F111" s="6">
        <v>4440</v>
      </c>
      <c r="G111" s="1" t="s">
        <v>332</v>
      </c>
      <c r="H111" s="1" t="s">
        <v>109</v>
      </c>
      <c r="I111" s="1" t="s">
        <v>39</v>
      </c>
      <c r="J111" s="1" t="s">
        <v>77</v>
      </c>
      <c r="K111" s="1" t="s">
        <v>336</v>
      </c>
    </row>
    <row r="112" spans="1:11" ht="37.5" customHeight="1">
      <c r="A112" s="1">
        <v>88</v>
      </c>
      <c r="B112" s="3">
        <v>41452</v>
      </c>
      <c r="C112" s="1">
        <v>2</v>
      </c>
      <c r="D112" s="1" t="s">
        <v>333</v>
      </c>
      <c r="E112" s="1">
        <v>4404500755</v>
      </c>
      <c r="F112" s="6">
        <v>726</v>
      </c>
      <c r="G112" s="1" t="s">
        <v>334</v>
      </c>
      <c r="H112" s="1" t="s">
        <v>109</v>
      </c>
      <c r="I112" s="1" t="s">
        <v>39</v>
      </c>
      <c r="J112" s="1" t="s">
        <v>77</v>
      </c>
      <c r="K112" s="1" t="s">
        <v>335</v>
      </c>
    </row>
    <row r="113" spans="1:11" ht="53.25" customHeight="1">
      <c r="A113" s="1">
        <f>+A112+1</f>
        <v>89</v>
      </c>
      <c r="B113" s="3">
        <v>41452</v>
      </c>
      <c r="C113" s="1">
        <v>2</v>
      </c>
      <c r="D113" s="1" t="s">
        <v>337</v>
      </c>
      <c r="E113" s="1">
        <v>3009170758</v>
      </c>
      <c r="F113" s="6">
        <v>16500</v>
      </c>
      <c r="G113" s="1" t="s">
        <v>338</v>
      </c>
      <c r="H113" s="1" t="s">
        <v>109</v>
      </c>
      <c r="I113" s="1" t="s">
        <v>31</v>
      </c>
      <c r="J113" s="1" t="s">
        <v>32</v>
      </c>
      <c r="K113" s="1" t="s">
        <v>339</v>
      </c>
    </row>
    <row r="114" spans="1:11" ht="30" customHeight="1">
      <c r="A114" s="32">
        <v>90</v>
      </c>
      <c r="B114" s="22">
        <v>41453</v>
      </c>
      <c r="C114" s="20">
        <v>2</v>
      </c>
      <c r="D114" s="20" t="s">
        <v>328</v>
      </c>
      <c r="E114" s="20">
        <v>3707400754</v>
      </c>
      <c r="F114" s="24">
        <v>280.72</v>
      </c>
      <c r="G114" s="20" t="s">
        <v>340</v>
      </c>
      <c r="H114" s="20" t="s">
        <v>109</v>
      </c>
      <c r="I114" s="11" t="s">
        <v>119</v>
      </c>
      <c r="J114" s="11" t="s">
        <v>72</v>
      </c>
      <c r="K114" s="11" t="s">
        <v>341</v>
      </c>
    </row>
    <row r="115" spans="1:11" ht="33" customHeight="1">
      <c r="A115" s="33"/>
      <c r="B115" s="23"/>
      <c r="C115" s="21"/>
      <c r="D115" s="21"/>
      <c r="E115" s="21"/>
      <c r="F115" s="25"/>
      <c r="G115" s="21"/>
      <c r="H115" s="21"/>
      <c r="I115" s="13"/>
      <c r="J115" s="13"/>
      <c r="K115" s="13"/>
    </row>
    <row r="116" spans="1:11" ht="53.25" customHeight="1">
      <c r="A116" s="1">
        <v>91</v>
      </c>
      <c r="B116" s="3">
        <v>41453</v>
      </c>
      <c r="C116" s="1">
        <v>2</v>
      </c>
      <c r="D116" s="1" t="s">
        <v>342</v>
      </c>
      <c r="E116" s="1">
        <v>5999811002</v>
      </c>
      <c r="F116" s="6">
        <v>104.08</v>
      </c>
      <c r="G116" s="1" t="s">
        <v>343</v>
      </c>
      <c r="H116" s="1" t="s">
        <v>109</v>
      </c>
      <c r="I116" s="1" t="s">
        <v>31</v>
      </c>
      <c r="J116" s="1" t="s">
        <v>32</v>
      </c>
      <c r="K116" s="1" t="s">
        <v>344</v>
      </c>
    </row>
    <row r="117" spans="1:11" ht="56.25" customHeight="1">
      <c r="A117" s="1">
        <v>92</v>
      </c>
      <c r="B117" s="1" t="s">
        <v>345</v>
      </c>
      <c r="C117" s="1">
        <v>2</v>
      </c>
      <c r="D117" s="1" t="s">
        <v>346</v>
      </c>
      <c r="E117" s="1"/>
      <c r="F117" s="6">
        <v>2100</v>
      </c>
      <c r="G117" s="1" t="s">
        <v>347</v>
      </c>
      <c r="H117" s="1" t="s">
        <v>126</v>
      </c>
      <c r="I117" s="1" t="s">
        <v>26</v>
      </c>
      <c r="J117" s="1" t="s">
        <v>13</v>
      </c>
      <c r="K117" s="1" t="s">
        <v>348</v>
      </c>
    </row>
    <row r="118" spans="1:11" ht="42.75" customHeight="1">
      <c r="A118" s="1">
        <v>93</v>
      </c>
      <c r="B118" s="3">
        <v>41453</v>
      </c>
      <c r="C118" s="1">
        <v>2</v>
      </c>
      <c r="D118" s="1" t="s">
        <v>349</v>
      </c>
      <c r="E118" s="1"/>
      <c r="F118" s="6">
        <v>932.68</v>
      </c>
      <c r="G118" s="1" t="s">
        <v>350</v>
      </c>
      <c r="H118" s="1" t="s">
        <v>109</v>
      </c>
      <c r="I118" s="1" t="s">
        <v>39</v>
      </c>
      <c r="J118" s="1" t="s">
        <v>77</v>
      </c>
      <c r="K118" s="1" t="s">
        <v>351</v>
      </c>
    </row>
    <row r="119" spans="1:11" ht="42.75" customHeight="1">
      <c r="A119" s="1">
        <v>94</v>
      </c>
      <c r="B119" s="3">
        <v>41453</v>
      </c>
      <c r="C119" s="1">
        <v>2</v>
      </c>
      <c r="D119" s="1" t="s">
        <v>352</v>
      </c>
      <c r="E119" s="1"/>
      <c r="F119" s="6">
        <v>1380</v>
      </c>
      <c r="G119" s="1" t="s">
        <v>353</v>
      </c>
      <c r="H119" s="1" t="s">
        <v>109</v>
      </c>
      <c r="I119" s="1" t="s">
        <v>39</v>
      </c>
      <c r="J119" s="1" t="s">
        <v>77</v>
      </c>
      <c r="K119" s="1" t="s">
        <v>354</v>
      </c>
    </row>
    <row r="120" spans="1:11" ht="30" customHeight="1">
      <c r="A120" s="1">
        <v>95</v>
      </c>
      <c r="B120" s="3">
        <v>41453</v>
      </c>
      <c r="C120" s="1">
        <v>2</v>
      </c>
      <c r="D120" s="1" t="s">
        <v>236</v>
      </c>
      <c r="E120" s="1">
        <v>2293490757</v>
      </c>
      <c r="F120" s="6">
        <v>1800</v>
      </c>
      <c r="G120" s="1" t="s">
        <v>355</v>
      </c>
      <c r="H120" s="1" t="s">
        <v>109</v>
      </c>
      <c r="I120" s="1" t="s">
        <v>39</v>
      </c>
      <c r="J120" s="1" t="s">
        <v>77</v>
      </c>
      <c r="K120" s="1" t="s">
        <v>356</v>
      </c>
    </row>
    <row r="121" spans="1:11" ht="53.25" customHeight="1">
      <c r="A121" s="1">
        <v>96</v>
      </c>
      <c r="B121" s="3">
        <v>41456</v>
      </c>
      <c r="C121" s="1">
        <v>2</v>
      </c>
      <c r="D121" s="1" t="s">
        <v>357</v>
      </c>
      <c r="E121" s="1"/>
      <c r="F121" s="6">
        <v>11000</v>
      </c>
      <c r="G121" s="1" t="s">
        <v>358</v>
      </c>
      <c r="H121" s="1" t="s">
        <v>109</v>
      </c>
      <c r="I121" s="1" t="s">
        <v>31</v>
      </c>
      <c r="J121" s="1" t="s">
        <v>32</v>
      </c>
      <c r="K121" s="1" t="s">
        <v>359</v>
      </c>
    </row>
    <row r="122" spans="1:11" ht="66.75" customHeight="1">
      <c r="A122" s="1">
        <v>97</v>
      </c>
      <c r="B122" s="3">
        <v>41456</v>
      </c>
      <c r="C122" s="1">
        <v>2</v>
      </c>
      <c r="D122" s="1" t="s">
        <v>323</v>
      </c>
      <c r="E122" s="1">
        <v>3791010758</v>
      </c>
      <c r="F122" s="6">
        <f>3625.2+2544.14+2971.36+1117.74</f>
        <v>10258.44</v>
      </c>
      <c r="G122" s="1" t="s">
        <v>361</v>
      </c>
      <c r="H122" s="1" t="s">
        <v>198</v>
      </c>
      <c r="I122" s="1" t="s">
        <v>60</v>
      </c>
      <c r="J122" s="1" t="s">
        <v>61</v>
      </c>
      <c r="K122" s="1" t="s">
        <v>360</v>
      </c>
    </row>
    <row r="123" spans="1:11" ht="36">
      <c r="A123" s="11">
        <v>98</v>
      </c>
      <c r="B123" s="14">
        <v>41456</v>
      </c>
      <c r="C123" s="11">
        <v>2</v>
      </c>
      <c r="D123" s="1" t="s">
        <v>187</v>
      </c>
      <c r="E123" s="1">
        <v>2648840730</v>
      </c>
      <c r="F123" s="17">
        <f>596.89+4412.89+9356.93+586.57</f>
        <v>14953.28</v>
      </c>
      <c r="G123" s="11" t="s">
        <v>191</v>
      </c>
      <c r="H123" s="11" t="s">
        <v>362</v>
      </c>
      <c r="I123" s="11" t="s">
        <v>39</v>
      </c>
      <c r="J123" s="11" t="s">
        <v>77</v>
      </c>
      <c r="K123" s="11" t="s">
        <v>363</v>
      </c>
    </row>
    <row r="124" spans="1:11" ht="36">
      <c r="A124" s="12"/>
      <c r="B124" s="15"/>
      <c r="C124" s="12"/>
      <c r="D124" s="1" t="s">
        <v>188</v>
      </c>
      <c r="E124" s="1">
        <v>3645690755</v>
      </c>
      <c r="F124" s="18"/>
      <c r="G124" s="12"/>
      <c r="H124" s="12"/>
      <c r="I124" s="12"/>
      <c r="J124" s="12"/>
      <c r="K124" s="12"/>
    </row>
    <row r="125" spans="1:11" ht="36">
      <c r="A125" s="13"/>
      <c r="B125" s="16"/>
      <c r="C125" s="13"/>
      <c r="D125" s="1" t="s">
        <v>189</v>
      </c>
      <c r="E125" s="1">
        <v>2661010732</v>
      </c>
      <c r="F125" s="19"/>
      <c r="G125" s="13"/>
      <c r="H125" s="13"/>
      <c r="I125" s="13"/>
      <c r="J125" s="13"/>
      <c r="K125" s="13"/>
    </row>
    <row r="126" spans="1:11" ht="53.25" customHeight="1">
      <c r="A126" s="1">
        <v>99</v>
      </c>
      <c r="B126" s="3">
        <v>41456</v>
      </c>
      <c r="C126" s="1">
        <v>2</v>
      </c>
      <c r="D126" s="1" t="s">
        <v>364</v>
      </c>
      <c r="E126" s="1">
        <v>2344160755</v>
      </c>
      <c r="F126" s="6">
        <v>4826.58</v>
      </c>
      <c r="G126" s="1" t="s">
        <v>365</v>
      </c>
      <c r="H126" s="1" t="s">
        <v>109</v>
      </c>
      <c r="I126" s="1" t="s">
        <v>31</v>
      </c>
      <c r="J126" s="1" t="s">
        <v>32</v>
      </c>
      <c r="K126" s="1" t="s">
        <v>366</v>
      </c>
    </row>
    <row r="127" spans="1:11" ht="53.25" customHeight="1">
      <c r="A127" s="1">
        <v>100</v>
      </c>
      <c r="B127" s="3">
        <v>41456</v>
      </c>
      <c r="C127" s="1">
        <v>2</v>
      </c>
      <c r="D127" s="1" t="s">
        <v>367</v>
      </c>
      <c r="E127" s="1">
        <v>2595970753</v>
      </c>
      <c r="F127" s="6">
        <f>275</f>
        <v>275</v>
      </c>
      <c r="G127" s="1" t="s">
        <v>368</v>
      </c>
      <c r="H127" s="1" t="s">
        <v>109</v>
      </c>
      <c r="I127" s="1" t="s">
        <v>31</v>
      </c>
      <c r="J127" s="1" t="s">
        <v>32</v>
      </c>
      <c r="K127" s="1" t="s">
        <v>369</v>
      </c>
    </row>
    <row r="128" spans="1:11" ht="53.25" customHeight="1">
      <c r="A128" s="1">
        <v>101</v>
      </c>
      <c r="B128" s="3">
        <v>41456</v>
      </c>
      <c r="C128" s="1">
        <v>2</v>
      </c>
      <c r="D128" s="1" t="s">
        <v>367</v>
      </c>
      <c r="E128" s="1">
        <v>2595970753</v>
      </c>
      <c r="F128" s="6">
        <v>200</v>
      </c>
      <c r="G128" s="1" t="s">
        <v>370</v>
      </c>
      <c r="H128" s="1" t="s">
        <v>109</v>
      </c>
      <c r="I128" s="1" t="s">
        <v>31</v>
      </c>
      <c r="J128" s="1" t="s">
        <v>32</v>
      </c>
      <c r="K128" s="1" t="s">
        <v>371</v>
      </c>
    </row>
    <row r="129" spans="1:11" ht="53.25" customHeight="1">
      <c r="A129" s="1">
        <v>102</v>
      </c>
      <c r="B129" s="3">
        <v>41456</v>
      </c>
      <c r="C129" s="1">
        <v>2</v>
      </c>
      <c r="D129" s="1" t="s">
        <v>367</v>
      </c>
      <c r="E129" s="1">
        <v>2595970753</v>
      </c>
      <c r="F129" s="6">
        <v>130</v>
      </c>
      <c r="G129" s="1" t="s">
        <v>372</v>
      </c>
      <c r="H129" s="1" t="s">
        <v>109</v>
      </c>
      <c r="I129" s="1" t="s">
        <v>31</v>
      </c>
      <c r="J129" s="1" t="s">
        <v>32</v>
      </c>
      <c r="K129" s="1" t="s">
        <v>373</v>
      </c>
    </row>
    <row r="130" spans="1:11" ht="56.25" customHeight="1">
      <c r="A130" s="1">
        <v>103</v>
      </c>
      <c r="B130" s="3">
        <v>41456</v>
      </c>
      <c r="C130" s="1">
        <v>2</v>
      </c>
      <c r="D130" s="1" t="s">
        <v>374</v>
      </c>
      <c r="E130" s="1">
        <v>3257110753</v>
      </c>
      <c r="F130" s="6">
        <v>665.12</v>
      </c>
      <c r="G130" s="1" t="s">
        <v>375</v>
      </c>
      <c r="H130" s="1" t="s">
        <v>109</v>
      </c>
      <c r="I130" s="1" t="s">
        <v>26</v>
      </c>
      <c r="J130" s="1" t="s">
        <v>13</v>
      </c>
      <c r="K130" s="1" t="s">
        <v>376</v>
      </c>
    </row>
    <row r="131" spans="1:11" ht="56.25" customHeight="1">
      <c r="A131" s="1">
        <v>104</v>
      </c>
      <c r="B131" s="3">
        <v>41456</v>
      </c>
      <c r="C131" s="1">
        <v>2</v>
      </c>
      <c r="D131" s="1" t="s">
        <v>377</v>
      </c>
      <c r="E131" s="1" t="s">
        <v>378</v>
      </c>
      <c r="F131" s="6">
        <v>120</v>
      </c>
      <c r="G131" s="1" t="s">
        <v>379</v>
      </c>
      <c r="H131" s="1" t="s">
        <v>109</v>
      </c>
      <c r="I131" s="1" t="s">
        <v>26</v>
      </c>
      <c r="J131" s="1" t="s">
        <v>13</v>
      </c>
      <c r="K131" s="1" t="s">
        <v>380</v>
      </c>
    </row>
    <row r="132" spans="1:11" ht="66.75" customHeight="1">
      <c r="A132" s="1">
        <v>105</v>
      </c>
      <c r="B132" s="3">
        <v>41460</v>
      </c>
      <c r="C132" s="1">
        <v>2</v>
      </c>
      <c r="D132" s="1" t="s">
        <v>382</v>
      </c>
      <c r="E132" s="1">
        <v>80027390584</v>
      </c>
      <c r="F132" s="6">
        <v>3512</v>
      </c>
      <c r="G132" s="1" t="s">
        <v>381</v>
      </c>
      <c r="H132" s="1" t="s">
        <v>383</v>
      </c>
      <c r="I132" s="1" t="s">
        <v>60</v>
      </c>
      <c r="J132" s="1" t="s">
        <v>61</v>
      </c>
      <c r="K132" s="1" t="s">
        <v>384</v>
      </c>
    </row>
    <row r="133" spans="1:11" ht="66.75" customHeight="1">
      <c r="A133" s="1">
        <v>106</v>
      </c>
      <c r="B133" s="3">
        <v>41463</v>
      </c>
      <c r="C133" s="1">
        <v>2</v>
      </c>
      <c r="D133" s="1" t="s">
        <v>385</v>
      </c>
      <c r="E133" s="1" t="s">
        <v>386</v>
      </c>
      <c r="F133" s="6">
        <f>116.13+930.44</f>
        <v>1046.5700000000002</v>
      </c>
      <c r="G133" s="1" t="s">
        <v>387</v>
      </c>
      <c r="H133" s="1" t="s">
        <v>109</v>
      </c>
      <c r="I133" s="1" t="s">
        <v>60</v>
      </c>
      <c r="J133" s="1" t="s">
        <v>61</v>
      </c>
      <c r="K133" s="1" t="s">
        <v>388</v>
      </c>
    </row>
    <row r="134" spans="1:11" ht="56.25" customHeight="1">
      <c r="A134" s="1">
        <v>107</v>
      </c>
      <c r="B134" s="3">
        <v>41463</v>
      </c>
      <c r="C134" s="1">
        <v>2</v>
      </c>
      <c r="D134" s="1" t="s">
        <v>389</v>
      </c>
      <c r="E134" s="1" t="s">
        <v>391</v>
      </c>
      <c r="F134" s="6">
        <v>1340.4</v>
      </c>
      <c r="G134" s="1" t="s">
        <v>390</v>
      </c>
      <c r="H134" s="1" t="s">
        <v>392</v>
      </c>
      <c r="I134" s="1" t="s">
        <v>26</v>
      </c>
      <c r="J134" s="1" t="s">
        <v>13</v>
      </c>
      <c r="K134" s="1" t="s">
        <v>393</v>
      </c>
    </row>
    <row r="135" spans="1:11" ht="56.25" customHeight="1">
      <c r="A135" s="1">
        <v>108</v>
      </c>
      <c r="B135" s="3">
        <v>41463</v>
      </c>
      <c r="C135" s="1">
        <v>2</v>
      </c>
      <c r="D135" s="1" t="s">
        <v>394</v>
      </c>
      <c r="E135" s="1" t="s">
        <v>395</v>
      </c>
      <c r="F135" s="6">
        <v>266.2</v>
      </c>
      <c r="G135" s="1" t="s">
        <v>396</v>
      </c>
      <c r="H135" s="1" t="s">
        <v>109</v>
      </c>
      <c r="I135" s="1" t="s">
        <v>26</v>
      </c>
      <c r="J135" s="1" t="s">
        <v>13</v>
      </c>
      <c r="K135" s="1" t="s">
        <v>393</v>
      </c>
    </row>
    <row r="136" spans="1:11" ht="48">
      <c r="A136" s="1">
        <v>109</v>
      </c>
      <c r="B136" s="3">
        <v>41463</v>
      </c>
      <c r="C136" s="1">
        <v>2</v>
      </c>
      <c r="D136" s="1" t="s">
        <v>179</v>
      </c>
      <c r="E136" s="1">
        <v>1970820757</v>
      </c>
      <c r="F136" s="6">
        <v>120.95</v>
      </c>
      <c r="G136" s="1" t="s">
        <v>397</v>
      </c>
      <c r="H136" s="1" t="s">
        <v>146</v>
      </c>
      <c r="I136" s="1" t="s">
        <v>26</v>
      </c>
      <c r="J136" s="1" t="s">
        <v>13</v>
      </c>
      <c r="K136" s="1" t="s">
        <v>398</v>
      </c>
    </row>
    <row r="137" spans="1:11" ht="66.75" customHeight="1">
      <c r="A137" s="1">
        <v>110</v>
      </c>
      <c r="B137" s="3">
        <v>41463</v>
      </c>
      <c r="C137" s="1">
        <v>2</v>
      </c>
      <c r="D137" s="1" t="s">
        <v>399</v>
      </c>
      <c r="E137" s="1"/>
      <c r="F137" s="6">
        <v>304.45</v>
      </c>
      <c r="G137" s="1" t="s">
        <v>400</v>
      </c>
      <c r="H137" s="1" t="s">
        <v>401</v>
      </c>
      <c r="I137" s="1" t="s">
        <v>60</v>
      </c>
      <c r="J137" s="1" t="s">
        <v>61</v>
      </c>
      <c r="K137" s="1" t="s">
        <v>402</v>
      </c>
    </row>
    <row r="138" spans="1:11" ht="30" customHeight="1">
      <c r="A138" s="1">
        <v>111</v>
      </c>
      <c r="B138" s="3">
        <v>41465</v>
      </c>
      <c r="C138" s="1">
        <v>2</v>
      </c>
      <c r="D138" s="1" t="s">
        <v>207</v>
      </c>
      <c r="E138" s="1">
        <v>3189320751</v>
      </c>
      <c r="F138" s="6">
        <v>7520.49</v>
      </c>
      <c r="G138" s="1" t="s">
        <v>209</v>
      </c>
      <c r="H138" s="1" t="s">
        <v>403</v>
      </c>
      <c r="I138" s="1" t="s">
        <v>119</v>
      </c>
      <c r="J138" s="1" t="s">
        <v>72</v>
      </c>
      <c r="K138" s="1" t="s">
        <v>405</v>
      </c>
    </row>
    <row r="139" spans="1:11" ht="38.25" customHeight="1">
      <c r="A139" s="1">
        <v>112</v>
      </c>
      <c r="B139" s="3">
        <v>41465</v>
      </c>
      <c r="C139" s="1">
        <v>2</v>
      </c>
      <c r="D139" s="1" t="s">
        <v>406</v>
      </c>
      <c r="E139" s="1"/>
      <c r="F139" s="6">
        <v>19170.6</v>
      </c>
      <c r="G139" s="1" t="s">
        <v>407</v>
      </c>
      <c r="H139" s="1" t="s">
        <v>408</v>
      </c>
      <c r="I139" s="1" t="s">
        <v>26</v>
      </c>
      <c r="J139" s="1" t="s">
        <v>13</v>
      </c>
      <c r="K139" s="1" t="s">
        <v>404</v>
      </c>
    </row>
    <row r="140" spans="1:11" ht="53.25" customHeight="1">
      <c r="A140" s="1">
        <f>+A139+1</f>
        <v>113</v>
      </c>
      <c r="B140" s="3">
        <v>41465</v>
      </c>
      <c r="C140" s="1">
        <v>2</v>
      </c>
      <c r="D140" s="1" t="s">
        <v>409</v>
      </c>
      <c r="E140" s="1">
        <v>2629020757</v>
      </c>
      <c r="F140" s="6">
        <v>3287.79</v>
      </c>
      <c r="G140" s="1" t="s">
        <v>410</v>
      </c>
      <c r="H140" s="1" t="s">
        <v>109</v>
      </c>
      <c r="I140" s="1" t="s">
        <v>31</v>
      </c>
      <c r="J140" s="1" t="s">
        <v>32</v>
      </c>
      <c r="K140" s="1" t="s">
        <v>411</v>
      </c>
    </row>
    <row r="141" spans="1:11" ht="30" customHeight="1">
      <c r="A141" s="1">
        <f>+A140+1</f>
        <v>114</v>
      </c>
      <c r="B141" s="1" t="s">
        <v>419</v>
      </c>
      <c r="C141" s="1">
        <v>2</v>
      </c>
      <c r="D141" s="1" t="s">
        <v>412</v>
      </c>
      <c r="E141" s="1">
        <v>347000721</v>
      </c>
      <c r="F141" s="6">
        <v>1312.36</v>
      </c>
      <c r="G141" s="1" t="s">
        <v>416</v>
      </c>
      <c r="H141" s="1" t="s">
        <v>146</v>
      </c>
      <c r="I141" s="1" t="s">
        <v>60</v>
      </c>
      <c r="J141" s="1" t="s">
        <v>61</v>
      </c>
      <c r="K141" s="1" t="s">
        <v>413</v>
      </c>
    </row>
    <row r="142" spans="1:11" ht="31.5" customHeight="1">
      <c r="A142" s="1">
        <f>+A141+1</f>
        <v>115</v>
      </c>
      <c r="B142" s="3">
        <v>41465</v>
      </c>
      <c r="C142" s="1">
        <v>2</v>
      </c>
      <c r="D142" s="1" t="s">
        <v>144</v>
      </c>
      <c r="E142" s="1">
        <v>6655971007</v>
      </c>
      <c r="F142" s="6">
        <f>1133.45+1059.83</f>
        <v>2193.2799999999997</v>
      </c>
      <c r="G142" s="1" t="s">
        <v>414</v>
      </c>
      <c r="H142" s="1" t="s">
        <v>198</v>
      </c>
      <c r="I142" s="1" t="s">
        <v>60</v>
      </c>
      <c r="J142" s="1" t="s">
        <v>61</v>
      </c>
      <c r="K142" s="1" t="s">
        <v>418</v>
      </c>
    </row>
    <row r="143" spans="1:11" ht="30.75" customHeight="1">
      <c r="A143" s="1">
        <f>+A142+1</f>
        <v>116</v>
      </c>
      <c r="B143" s="3">
        <v>41465</v>
      </c>
      <c r="C143" s="1">
        <v>2</v>
      </c>
      <c r="D143" s="1" t="s">
        <v>415</v>
      </c>
      <c r="E143" s="1"/>
      <c r="F143" s="6">
        <f>2.96+2520.07</f>
        <v>2523.03</v>
      </c>
      <c r="G143" s="1" t="s">
        <v>414</v>
      </c>
      <c r="H143" s="1" t="s">
        <v>198</v>
      </c>
      <c r="I143" s="1" t="s">
        <v>60</v>
      </c>
      <c r="J143" s="1" t="s">
        <v>61</v>
      </c>
      <c r="K143" s="1" t="s">
        <v>417</v>
      </c>
    </row>
    <row r="144" spans="1:11" ht="40.5" customHeight="1">
      <c r="A144" s="1">
        <v>117</v>
      </c>
      <c r="B144" s="1" t="s">
        <v>423</v>
      </c>
      <c r="C144" s="1">
        <v>2</v>
      </c>
      <c r="D144" s="1" t="s">
        <v>420</v>
      </c>
      <c r="E144" s="1">
        <v>3542090752</v>
      </c>
      <c r="F144" s="6">
        <v>10533.29</v>
      </c>
      <c r="G144" s="1" t="s">
        <v>422</v>
      </c>
      <c r="H144" s="1" t="s">
        <v>198</v>
      </c>
      <c r="I144" s="1" t="s">
        <v>39</v>
      </c>
      <c r="J144" s="1" t="s">
        <v>77</v>
      </c>
      <c r="K144" s="1" t="s">
        <v>421</v>
      </c>
    </row>
    <row r="145" spans="1:11" ht="28.5" customHeight="1">
      <c r="A145" s="1">
        <f>+A144+1</f>
        <v>118</v>
      </c>
      <c r="B145" s="3">
        <v>41474</v>
      </c>
      <c r="C145" s="1">
        <v>2</v>
      </c>
      <c r="D145" s="1" t="s">
        <v>144</v>
      </c>
      <c r="E145" s="1">
        <v>6655971007</v>
      </c>
      <c r="F145" s="6">
        <f>4507.12+15264.68+19284.55+19842.31+20331.94</f>
        <v>79230.6</v>
      </c>
      <c r="G145" s="1" t="s">
        <v>414</v>
      </c>
      <c r="H145" s="1" t="s">
        <v>198</v>
      </c>
      <c r="I145" s="1" t="s">
        <v>60</v>
      </c>
      <c r="J145" s="1" t="s">
        <v>61</v>
      </c>
      <c r="K145" s="1" t="s">
        <v>429</v>
      </c>
    </row>
    <row r="146" spans="1:11" ht="28.5" customHeight="1">
      <c r="A146" s="1">
        <v>119</v>
      </c>
      <c r="B146" s="3">
        <v>41474</v>
      </c>
      <c r="C146" s="1">
        <v>2</v>
      </c>
      <c r="D146" s="1" t="s">
        <v>50</v>
      </c>
      <c r="E146" s="1">
        <v>4127420752</v>
      </c>
      <c r="F146" s="6">
        <v>31526.04</v>
      </c>
      <c r="G146" s="1" t="s">
        <v>51</v>
      </c>
      <c r="H146" s="1" t="s">
        <v>38</v>
      </c>
      <c r="I146" s="1" t="s">
        <v>26</v>
      </c>
      <c r="J146" s="1" t="s">
        <v>13</v>
      </c>
      <c r="K146" s="1" t="s">
        <v>424</v>
      </c>
    </row>
    <row r="147" spans="1:11" ht="38.25" customHeight="1">
      <c r="A147" s="1">
        <v>120</v>
      </c>
      <c r="B147" s="3">
        <v>41474</v>
      </c>
      <c r="C147" s="1">
        <v>2</v>
      </c>
      <c r="D147" s="1" t="s">
        <v>406</v>
      </c>
      <c r="F147" s="6">
        <v>31002.96</v>
      </c>
      <c r="G147" s="1" t="s">
        <v>407</v>
      </c>
      <c r="H147" s="1" t="s">
        <v>408</v>
      </c>
      <c r="I147" s="1" t="s">
        <v>26</v>
      </c>
      <c r="J147" s="1" t="s">
        <v>13</v>
      </c>
      <c r="K147" s="1" t="s">
        <v>425</v>
      </c>
    </row>
    <row r="148" spans="1:11" ht="32.25" customHeight="1">
      <c r="A148" s="1">
        <v>121</v>
      </c>
      <c r="B148" s="3">
        <v>41474</v>
      </c>
      <c r="C148" s="1">
        <v>2</v>
      </c>
      <c r="D148" s="1" t="s">
        <v>426</v>
      </c>
      <c r="E148" s="1">
        <v>2431620752</v>
      </c>
      <c r="F148" s="6">
        <v>161.55</v>
      </c>
      <c r="G148" s="1" t="s">
        <v>427</v>
      </c>
      <c r="H148" s="1" t="s">
        <v>408</v>
      </c>
      <c r="I148" s="1" t="s">
        <v>26</v>
      </c>
      <c r="J148" s="1" t="s">
        <v>13</v>
      </c>
      <c r="K148" s="1" t="s">
        <v>428</v>
      </c>
    </row>
    <row r="149" spans="1:11" ht="30" customHeight="1">
      <c r="A149" s="1">
        <v>122</v>
      </c>
      <c r="B149" s="3">
        <v>41478</v>
      </c>
      <c r="C149" s="1">
        <v>2</v>
      </c>
      <c r="D149" s="1" t="s">
        <v>236</v>
      </c>
      <c r="E149" s="1">
        <v>2293490757</v>
      </c>
      <c r="F149" s="6">
        <f>87378.7+4325</f>
        <v>91703.7</v>
      </c>
      <c r="G149" s="1" t="s">
        <v>205</v>
      </c>
      <c r="H149" s="1" t="s">
        <v>109</v>
      </c>
      <c r="I149" s="1" t="s">
        <v>39</v>
      </c>
      <c r="J149" s="1" t="s">
        <v>77</v>
      </c>
      <c r="K149" s="1" t="s">
        <v>430</v>
      </c>
    </row>
    <row r="150" spans="1:11" ht="24">
      <c r="A150" s="1">
        <v>123</v>
      </c>
      <c r="B150" s="3">
        <v>41492</v>
      </c>
      <c r="C150" s="1">
        <v>2</v>
      </c>
      <c r="D150" s="1" t="s">
        <v>82</v>
      </c>
      <c r="E150" s="1">
        <v>4133070757</v>
      </c>
      <c r="F150" s="6">
        <v>1248.43</v>
      </c>
      <c r="G150" s="1" t="s">
        <v>431</v>
      </c>
      <c r="H150" s="1" t="s">
        <v>38</v>
      </c>
      <c r="I150" s="1" t="s">
        <v>26</v>
      </c>
      <c r="J150" s="1" t="s">
        <v>13</v>
      </c>
      <c r="K150" s="1" t="s">
        <v>432</v>
      </c>
    </row>
    <row r="151" spans="1:11" ht="28.5" customHeight="1">
      <c r="A151" s="1">
        <v>124</v>
      </c>
      <c r="B151" s="3">
        <v>41505</v>
      </c>
      <c r="C151" s="1">
        <v>2</v>
      </c>
      <c r="D151" s="1" t="s">
        <v>24</v>
      </c>
      <c r="E151" s="1" t="s">
        <v>23</v>
      </c>
      <c r="F151" s="6">
        <v>4999.99</v>
      </c>
      <c r="G151" s="1" t="s">
        <v>433</v>
      </c>
      <c r="H151" s="1" t="s">
        <v>20</v>
      </c>
      <c r="I151" s="1" t="s">
        <v>26</v>
      </c>
      <c r="J151" s="1" t="s">
        <v>13</v>
      </c>
      <c r="K151" s="1" t="s">
        <v>434</v>
      </c>
    </row>
    <row r="152" spans="1:11" ht="42" customHeight="1">
      <c r="A152" s="1">
        <v>125</v>
      </c>
      <c r="B152" s="3">
        <v>41505</v>
      </c>
      <c r="C152" s="1">
        <v>2</v>
      </c>
      <c r="D152" s="1" t="s">
        <v>435</v>
      </c>
      <c r="E152" s="1"/>
      <c r="F152" s="6">
        <v>5138.04</v>
      </c>
      <c r="G152" s="1" t="s">
        <v>436</v>
      </c>
      <c r="H152" s="1"/>
      <c r="I152" s="1" t="s">
        <v>39</v>
      </c>
      <c r="J152" s="1" t="s">
        <v>77</v>
      </c>
      <c r="K152" s="1" t="s">
        <v>437</v>
      </c>
    </row>
    <row r="153" spans="1:11" ht="51.75" customHeight="1">
      <c r="A153" s="1">
        <v>126</v>
      </c>
      <c r="B153" s="3">
        <v>41505</v>
      </c>
      <c r="C153" s="1">
        <v>2</v>
      </c>
      <c r="D153" s="1" t="s">
        <v>128</v>
      </c>
      <c r="E153" s="1">
        <v>2940120757</v>
      </c>
      <c r="F153" s="6">
        <v>3258.16</v>
      </c>
      <c r="G153" s="1" t="s">
        <v>129</v>
      </c>
      <c r="H153" s="1" t="s">
        <v>438</v>
      </c>
      <c r="I153" s="1" t="s">
        <v>31</v>
      </c>
      <c r="J153" s="1" t="s">
        <v>32</v>
      </c>
      <c r="K153" s="1" t="s">
        <v>439</v>
      </c>
    </row>
    <row r="154" spans="1:11" ht="38.25" customHeight="1">
      <c r="A154" s="1">
        <v>127</v>
      </c>
      <c r="B154" s="3">
        <v>41505</v>
      </c>
      <c r="C154" s="1">
        <v>2</v>
      </c>
      <c r="D154" s="1" t="s">
        <v>455</v>
      </c>
      <c r="E154" s="1">
        <v>4493330759</v>
      </c>
      <c r="F154" s="6">
        <f>8000+3000</f>
        <v>11000</v>
      </c>
      <c r="G154" s="1" t="s">
        <v>440</v>
      </c>
      <c r="H154" s="1" t="s">
        <v>408</v>
      </c>
      <c r="I154" s="1" t="s">
        <v>26</v>
      </c>
      <c r="J154" s="1" t="s">
        <v>13</v>
      </c>
      <c r="K154" s="1" t="s">
        <v>441</v>
      </c>
    </row>
    <row r="155" spans="1:11" ht="38.25" customHeight="1">
      <c r="A155" s="1">
        <v>128</v>
      </c>
      <c r="B155" s="3">
        <v>41505</v>
      </c>
      <c r="C155" s="1">
        <v>2</v>
      </c>
      <c r="D155" s="1" t="s">
        <v>442</v>
      </c>
      <c r="E155" s="10"/>
      <c r="F155" s="6">
        <v>2254.91</v>
      </c>
      <c r="G155" s="1" t="s">
        <v>443</v>
      </c>
      <c r="H155" s="1" t="s">
        <v>408</v>
      </c>
      <c r="I155" s="1" t="s">
        <v>26</v>
      </c>
      <c r="J155" s="1" t="s">
        <v>13</v>
      </c>
      <c r="K155" s="1" t="s">
        <v>444</v>
      </c>
    </row>
    <row r="156" spans="1:11" ht="47.25" customHeight="1">
      <c r="A156" s="1">
        <f aca="true" t="shared" si="0" ref="A156:A163">+A155+1</f>
        <v>129</v>
      </c>
      <c r="B156" s="3">
        <v>41505</v>
      </c>
      <c r="C156" s="1">
        <v>2</v>
      </c>
      <c r="D156" s="1" t="s">
        <v>319</v>
      </c>
      <c r="E156" s="1">
        <v>3695400964</v>
      </c>
      <c r="F156" s="6">
        <v>144.6</v>
      </c>
      <c r="G156" s="1" t="s">
        <v>320</v>
      </c>
      <c r="H156" s="1" t="s">
        <v>198</v>
      </c>
      <c r="I156" s="1" t="s">
        <v>60</v>
      </c>
      <c r="J156" s="1" t="s">
        <v>61</v>
      </c>
      <c r="K156" s="1" t="s">
        <v>445</v>
      </c>
    </row>
    <row r="157" spans="1:11" ht="42" customHeight="1">
      <c r="A157" s="1">
        <f t="shared" si="0"/>
        <v>130</v>
      </c>
      <c r="B157" s="3">
        <v>41505</v>
      </c>
      <c r="C157" s="1">
        <v>2</v>
      </c>
      <c r="D157" s="1" t="s">
        <v>456</v>
      </c>
      <c r="E157" s="1">
        <v>4264550759</v>
      </c>
      <c r="F157" s="6">
        <v>544.5</v>
      </c>
      <c r="G157" s="1" t="s">
        <v>446</v>
      </c>
      <c r="H157" s="1" t="s">
        <v>198</v>
      </c>
      <c r="I157" s="1" t="s">
        <v>39</v>
      </c>
      <c r="J157" s="1" t="s">
        <v>77</v>
      </c>
      <c r="K157" s="1" t="s">
        <v>447</v>
      </c>
    </row>
    <row r="158" spans="1:11" ht="30" customHeight="1">
      <c r="A158" s="1">
        <f t="shared" si="0"/>
        <v>131</v>
      </c>
      <c r="B158" s="3">
        <v>41505</v>
      </c>
      <c r="C158" s="1">
        <v>3</v>
      </c>
      <c r="D158" s="1" t="s">
        <v>134</v>
      </c>
      <c r="E158" s="1"/>
      <c r="F158" s="6">
        <v>1800</v>
      </c>
      <c r="G158" s="1" t="s">
        <v>135</v>
      </c>
      <c r="H158" s="1" t="s">
        <v>448</v>
      </c>
      <c r="I158" s="1" t="s">
        <v>26</v>
      </c>
      <c r="J158" s="1" t="s">
        <v>13</v>
      </c>
      <c r="K158" s="1" t="s">
        <v>449</v>
      </c>
    </row>
    <row r="159" spans="1:11" ht="30" customHeight="1">
      <c r="A159" s="1">
        <f t="shared" si="0"/>
        <v>132</v>
      </c>
      <c r="B159" s="3">
        <v>41505</v>
      </c>
      <c r="C159" s="1">
        <v>3</v>
      </c>
      <c r="D159" s="1" t="s">
        <v>46</v>
      </c>
      <c r="E159" s="1">
        <v>90032190754</v>
      </c>
      <c r="F159" s="6">
        <v>1000</v>
      </c>
      <c r="G159" s="1" t="s">
        <v>277</v>
      </c>
      <c r="H159" s="1" t="s">
        <v>450</v>
      </c>
      <c r="I159" s="1" t="s">
        <v>26</v>
      </c>
      <c r="J159" s="1" t="s">
        <v>13</v>
      </c>
      <c r="K159" s="1" t="s">
        <v>451</v>
      </c>
    </row>
    <row r="160" spans="1:11" ht="30" customHeight="1">
      <c r="A160" s="1">
        <f t="shared" si="0"/>
        <v>133</v>
      </c>
      <c r="B160" s="3">
        <v>41505</v>
      </c>
      <c r="C160" s="1">
        <v>2</v>
      </c>
      <c r="D160" s="1" t="s">
        <v>452</v>
      </c>
      <c r="E160" s="1">
        <v>3738160757</v>
      </c>
      <c r="F160" s="6">
        <v>12195.41</v>
      </c>
      <c r="G160" s="1" t="s">
        <v>453</v>
      </c>
      <c r="H160" s="1" t="s">
        <v>198</v>
      </c>
      <c r="I160" s="1" t="s">
        <v>26</v>
      </c>
      <c r="J160" s="1" t="s">
        <v>13</v>
      </c>
      <c r="K160" s="1" t="s">
        <v>454</v>
      </c>
    </row>
    <row r="161" spans="1:11" ht="28.5" customHeight="1">
      <c r="A161" s="1">
        <f t="shared" si="0"/>
        <v>134</v>
      </c>
      <c r="B161" s="3">
        <v>41507</v>
      </c>
      <c r="C161" s="1">
        <v>2</v>
      </c>
      <c r="D161" s="1" t="s">
        <v>50</v>
      </c>
      <c r="E161" s="1">
        <v>4127420752</v>
      </c>
      <c r="F161" s="6">
        <v>31700.76</v>
      </c>
      <c r="G161" s="1" t="s">
        <v>457</v>
      </c>
      <c r="H161" s="1" t="s">
        <v>38</v>
      </c>
      <c r="I161" s="1" t="s">
        <v>26</v>
      </c>
      <c r="J161" s="1" t="s">
        <v>13</v>
      </c>
      <c r="K161" s="1" t="s">
        <v>458</v>
      </c>
    </row>
    <row r="162" spans="1:11" ht="28.5" customHeight="1">
      <c r="A162" s="1">
        <f t="shared" si="0"/>
        <v>135</v>
      </c>
      <c r="B162" s="3">
        <v>41507</v>
      </c>
      <c r="C162" s="1">
        <v>2</v>
      </c>
      <c r="D162" s="1" t="s">
        <v>459</v>
      </c>
      <c r="E162" s="1"/>
      <c r="F162" s="6">
        <f>500+828</f>
        <v>1328</v>
      </c>
      <c r="G162" s="1" t="s">
        <v>460</v>
      </c>
      <c r="H162" s="1" t="s">
        <v>38</v>
      </c>
      <c r="I162" s="1" t="s">
        <v>26</v>
      </c>
      <c r="J162" s="1" t="s">
        <v>13</v>
      </c>
      <c r="K162" s="1" t="s">
        <v>461</v>
      </c>
    </row>
    <row r="163" spans="1:11" ht="28.5" customHeight="1">
      <c r="A163" s="1">
        <f t="shared" si="0"/>
        <v>136</v>
      </c>
      <c r="B163" s="3">
        <v>41507</v>
      </c>
      <c r="C163" s="1">
        <v>3</v>
      </c>
      <c r="D163" s="1" t="s">
        <v>463</v>
      </c>
      <c r="E163" s="1"/>
      <c r="F163" s="6">
        <v>1924.2</v>
      </c>
      <c r="G163" s="1" t="s">
        <v>156</v>
      </c>
      <c r="H163" s="1" t="s">
        <v>462</v>
      </c>
      <c r="I163" s="1" t="s">
        <v>26</v>
      </c>
      <c r="J163" s="1" t="s">
        <v>13</v>
      </c>
      <c r="K163" s="1" t="s">
        <v>464</v>
      </c>
    </row>
    <row r="164" spans="1:11" ht="36">
      <c r="A164" s="11">
        <f>136+1</f>
        <v>137</v>
      </c>
      <c r="B164" s="14">
        <v>41507</v>
      </c>
      <c r="C164" s="11">
        <v>2</v>
      </c>
      <c r="D164" s="1" t="s">
        <v>479</v>
      </c>
      <c r="E164" s="1">
        <v>2648840730</v>
      </c>
      <c r="F164" s="17">
        <f>10274.94+862.32+6487.39</f>
        <v>17624.65</v>
      </c>
      <c r="G164" s="11" t="s">
        <v>191</v>
      </c>
      <c r="H164" s="11" t="s">
        <v>478</v>
      </c>
      <c r="I164" s="11" t="s">
        <v>39</v>
      </c>
      <c r="J164" s="11" t="s">
        <v>77</v>
      </c>
      <c r="K164" s="11" t="s">
        <v>482</v>
      </c>
    </row>
    <row r="165" spans="1:11" ht="36">
      <c r="A165" s="12"/>
      <c r="B165" s="15"/>
      <c r="C165" s="12"/>
      <c r="D165" s="1" t="s">
        <v>480</v>
      </c>
      <c r="E165" s="1">
        <v>3645690755</v>
      </c>
      <c r="F165" s="18"/>
      <c r="G165" s="12"/>
      <c r="H165" s="12"/>
      <c r="I165" s="12"/>
      <c r="J165" s="12"/>
      <c r="K165" s="12"/>
    </row>
    <row r="166" spans="1:11" ht="36">
      <c r="A166" s="13"/>
      <c r="B166" s="16"/>
      <c r="C166" s="13"/>
      <c r="D166" s="1" t="s">
        <v>481</v>
      </c>
      <c r="E166" s="1">
        <v>2661010732</v>
      </c>
      <c r="F166" s="19"/>
      <c r="G166" s="13"/>
      <c r="H166" s="13"/>
      <c r="I166" s="13"/>
      <c r="J166" s="13"/>
      <c r="K166" s="13"/>
    </row>
    <row r="167" spans="1:11" ht="36">
      <c r="A167" s="11">
        <v>138</v>
      </c>
      <c r="B167" s="14">
        <v>41507</v>
      </c>
      <c r="C167" s="11">
        <v>2</v>
      </c>
      <c r="D167" s="1" t="s">
        <v>465</v>
      </c>
      <c r="E167" s="1">
        <v>2648840730</v>
      </c>
      <c r="F167" s="17">
        <f>9704.2+141.6+819.44+6164.07</f>
        <v>16829.31</v>
      </c>
      <c r="G167" s="11" t="s">
        <v>191</v>
      </c>
      <c r="H167" s="11" t="s">
        <v>469</v>
      </c>
      <c r="I167" s="11" t="s">
        <v>39</v>
      </c>
      <c r="J167" s="11" t="s">
        <v>77</v>
      </c>
      <c r="K167" s="11" t="s">
        <v>470</v>
      </c>
    </row>
    <row r="168" spans="1:11" ht="36">
      <c r="A168" s="12"/>
      <c r="B168" s="15"/>
      <c r="C168" s="12"/>
      <c r="D168" s="1" t="s">
        <v>466</v>
      </c>
      <c r="E168" s="1">
        <v>3645690755</v>
      </c>
      <c r="F168" s="18"/>
      <c r="G168" s="12"/>
      <c r="H168" s="12"/>
      <c r="I168" s="12"/>
      <c r="J168" s="12"/>
      <c r="K168" s="12"/>
    </row>
    <row r="169" spans="1:11" ht="36">
      <c r="A169" s="13"/>
      <c r="B169" s="16"/>
      <c r="C169" s="13"/>
      <c r="D169" s="1" t="s">
        <v>467</v>
      </c>
      <c r="E169" s="1">
        <v>2661010732</v>
      </c>
      <c r="F169" s="19"/>
      <c r="G169" s="13"/>
      <c r="H169" s="13"/>
      <c r="I169" s="13"/>
      <c r="J169" s="13"/>
      <c r="K169" s="13"/>
    </row>
    <row r="170" spans="1:11" ht="36">
      <c r="A170" s="11">
        <v>139</v>
      </c>
      <c r="B170" s="14">
        <v>41507</v>
      </c>
      <c r="C170" s="11">
        <v>2</v>
      </c>
      <c r="D170" s="1" t="s">
        <v>471</v>
      </c>
      <c r="E170" s="1">
        <v>2648840730</v>
      </c>
      <c r="F170" s="17">
        <f>11417.58+783.95+5897.55</f>
        <v>18099.08</v>
      </c>
      <c r="G170" s="11" t="s">
        <v>191</v>
      </c>
      <c r="H170" s="11" t="s">
        <v>468</v>
      </c>
      <c r="I170" s="11" t="s">
        <v>39</v>
      </c>
      <c r="J170" s="11" t="s">
        <v>77</v>
      </c>
      <c r="K170" s="11" t="s">
        <v>470</v>
      </c>
    </row>
    <row r="171" spans="1:11" ht="36">
      <c r="A171" s="12"/>
      <c r="B171" s="15"/>
      <c r="C171" s="12"/>
      <c r="D171" s="1" t="s">
        <v>472</v>
      </c>
      <c r="E171" s="1">
        <v>3645690755</v>
      </c>
      <c r="F171" s="18"/>
      <c r="G171" s="12"/>
      <c r="H171" s="12"/>
      <c r="I171" s="12"/>
      <c r="J171" s="12"/>
      <c r="K171" s="12"/>
    </row>
    <row r="172" spans="1:11" ht="36">
      <c r="A172" s="13"/>
      <c r="B172" s="16"/>
      <c r="C172" s="13"/>
      <c r="D172" s="1" t="s">
        <v>473</v>
      </c>
      <c r="E172" s="1">
        <v>2661010732</v>
      </c>
      <c r="F172" s="19"/>
      <c r="G172" s="13"/>
      <c r="H172" s="13"/>
      <c r="I172" s="13"/>
      <c r="J172" s="13"/>
      <c r="K172" s="13"/>
    </row>
    <row r="173" spans="1:11" ht="28.5" customHeight="1">
      <c r="A173" s="1">
        <f>+A170+1</f>
        <v>140</v>
      </c>
      <c r="B173" s="3">
        <v>41507</v>
      </c>
      <c r="C173" s="1">
        <v>2</v>
      </c>
      <c r="D173" s="1" t="s">
        <v>474</v>
      </c>
      <c r="E173" s="1"/>
      <c r="F173" s="6">
        <f>3865.82*2</f>
        <v>7731.64</v>
      </c>
      <c r="G173" s="1" t="s">
        <v>475</v>
      </c>
      <c r="H173" s="1" t="s">
        <v>476</v>
      </c>
      <c r="I173" s="1" t="s">
        <v>26</v>
      </c>
      <c r="J173" s="1" t="s">
        <v>13</v>
      </c>
      <c r="K173" s="1" t="s">
        <v>477</v>
      </c>
    </row>
    <row r="174" spans="1:11" ht="47.25" customHeight="1">
      <c r="A174" s="1">
        <f>+A173+1</f>
        <v>141</v>
      </c>
      <c r="B174" s="3">
        <v>41507</v>
      </c>
      <c r="C174" s="1">
        <v>2</v>
      </c>
      <c r="D174" s="1" t="s">
        <v>319</v>
      </c>
      <c r="E174" s="1">
        <v>3695400964</v>
      </c>
      <c r="F174" s="6">
        <v>144.6</v>
      </c>
      <c r="G174" s="1" t="s">
        <v>320</v>
      </c>
      <c r="H174" s="1" t="s">
        <v>198</v>
      </c>
      <c r="I174" s="1" t="s">
        <v>60</v>
      </c>
      <c r="J174" s="1" t="s">
        <v>61</v>
      </c>
      <c r="K174" s="1" t="s">
        <v>445</v>
      </c>
    </row>
    <row r="175" spans="1:11" ht="51.75" customHeight="1">
      <c r="A175" s="1">
        <f>+A174+1</f>
        <v>142</v>
      </c>
      <c r="B175" s="3">
        <v>41507</v>
      </c>
      <c r="C175" s="1">
        <v>2</v>
      </c>
      <c r="D175" s="1" t="s">
        <v>483</v>
      </c>
      <c r="E175" s="1">
        <v>3391600750</v>
      </c>
      <c r="F175" s="6">
        <f>34044.1+20000</f>
        <v>54044.1</v>
      </c>
      <c r="G175" s="1" t="s">
        <v>484</v>
      </c>
      <c r="H175" s="1" t="s">
        <v>271</v>
      </c>
      <c r="I175" s="1" t="s">
        <v>31</v>
      </c>
      <c r="J175" s="1" t="s">
        <v>32</v>
      </c>
      <c r="K175" s="1" t="s">
        <v>485</v>
      </c>
    </row>
    <row r="176" spans="1:11" ht="47.25" customHeight="1">
      <c r="A176" s="1">
        <f>+A175+1</f>
        <v>143</v>
      </c>
      <c r="B176" s="3">
        <v>41509</v>
      </c>
      <c r="C176" s="1">
        <v>2</v>
      </c>
      <c r="D176" s="1" t="s">
        <v>486</v>
      </c>
      <c r="E176" s="1"/>
      <c r="F176" s="6">
        <f>250+2991.2</f>
        <v>3241.2</v>
      </c>
      <c r="G176" s="1" t="s">
        <v>487</v>
      </c>
      <c r="H176" s="1" t="s">
        <v>198</v>
      </c>
      <c r="I176" s="1" t="s">
        <v>60</v>
      </c>
      <c r="J176" s="1" t="s">
        <v>61</v>
      </c>
      <c r="K176" s="1" t="s">
        <v>488</v>
      </c>
    </row>
    <row r="177" spans="1:11" ht="47.25" customHeight="1">
      <c r="A177" s="1">
        <f>+A176+1</f>
        <v>144</v>
      </c>
      <c r="B177" s="3">
        <v>41514</v>
      </c>
      <c r="C177" s="1">
        <v>2</v>
      </c>
      <c r="D177" s="1" t="s">
        <v>490</v>
      </c>
      <c r="E177" s="1">
        <v>3643670579</v>
      </c>
      <c r="F177" s="6">
        <f>327.2*2</f>
        <v>654.4</v>
      </c>
      <c r="G177" s="1" t="s">
        <v>489</v>
      </c>
      <c r="H177" s="1" t="s">
        <v>198</v>
      </c>
      <c r="I177" s="1" t="s">
        <v>60</v>
      </c>
      <c r="J177" s="1" t="s">
        <v>61</v>
      </c>
      <c r="K177" s="1" t="s">
        <v>491</v>
      </c>
    </row>
    <row r="178" spans="1:11" ht="36">
      <c r="A178" s="11">
        <v>145</v>
      </c>
      <c r="B178" s="14">
        <v>41523</v>
      </c>
      <c r="C178" s="11">
        <v>2</v>
      </c>
      <c r="D178" s="1" t="s">
        <v>492</v>
      </c>
      <c r="E178" s="1">
        <v>2648840730</v>
      </c>
      <c r="F178" s="17">
        <f>10182.15+485.27+582.84+4384.93</f>
        <v>15635.19</v>
      </c>
      <c r="G178" s="11" t="s">
        <v>191</v>
      </c>
      <c r="H178" s="11" t="s">
        <v>495</v>
      </c>
      <c r="I178" s="11" t="s">
        <v>39</v>
      </c>
      <c r="J178" s="11" t="s">
        <v>77</v>
      </c>
      <c r="K178" s="11" t="s">
        <v>496</v>
      </c>
    </row>
    <row r="179" spans="1:11" ht="36">
      <c r="A179" s="12"/>
      <c r="B179" s="15"/>
      <c r="C179" s="12"/>
      <c r="D179" s="1" t="s">
        <v>493</v>
      </c>
      <c r="E179" s="1">
        <v>3645690755</v>
      </c>
      <c r="F179" s="18"/>
      <c r="G179" s="12"/>
      <c r="H179" s="12"/>
      <c r="I179" s="12"/>
      <c r="J179" s="12"/>
      <c r="K179" s="12"/>
    </row>
    <row r="180" spans="1:11" ht="36">
      <c r="A180" s="13"/>
      <c r="B180" s="16"/>
      <c r="C180" s="13"/>
      <c r="D180" s="1" t="s">
        <v>494</v>
      </c>
      <c r="E180" s="1">
        <v>2661010732</v>
      </c>
      <c r="F180" s="19"/>
      <c r="G180" s="13"/>
      <c r="H180" s="13"/>
      <c r="I180" s="13"/>
      <c r="J180" s="13"/>
      <c r="K180" s="13"/>
    </row>
    <row r="181" spans="1:11" ht="31.5" customHeight="1">
      <c r="A181" s="1">
        <f>145+1</f>
        <v>146</v>
      </c>
      <c r="B181" s="3">
        <v>41526</v>
      </c>
      <c r="C181" s="1">
        <v>2</v>
      </c>
      <c r="D181" s="1" t="s">
        <v>144</v>
      </c>
      <c r="E181" s="1">
        <v>6655971007</v>
      </c>
      <c r="F181" s="6">
        <v>46081.88</v>
      </c>
      <c r="G181" s="1" t="s">
        <v>497</v>
      </c>
      <c r="H181" s="1" t="s">
        <v>198</v>
      </c>
      <c r="I181" s="1" t="s">
        <v>60</v>
      </c>
      <c r="J181" s="1" t="s">
        <v>61</v>
      </c>
      <c r="K181" s="1" t="s">
        <v>498</v>
      </c>
    </row>
    <row r="182" spans="1:11" ht="30" customHeight="1">
      <c r="A182" s="1">
        <f>+A181+1</f>
        <v>147</v>
      </c>
      <c r="B182" s="3">
        <v>41526</v>
      </c>
      <c r="C182" s="1">
        <v>2</v>
      </c>
      <c r="D182" s="1" t="s">
        <v>412</v>
      </c>
      <c r="E182" s="1">
        <v>347000721</v>
      </c>
      <c r="F182" s="6">
        <f>431.37+1156.36+240.28+648.25+1454.91</f>
        <v>3931.17</v>
      </c>
      <c r="G182" s="1" t="s">
        <v>416</v>
      </c>
      <c r="H182" s="1" t="s">
        <v>198</v>
      </c>
      <c r="I182" s="1" t="s">
        <v>60</v>
      </c>
      <c r="J182" s="1" t="s">
        <v>61</v>
      </c>
      <c r="K182" s="1" t="s">
        <v>507</v>
      </c>
    </row>
    <row r="183" spans="1:11" ht="30" customHeight="1">
      <c r="A183" s="1">
        <f>+A182+1</f>
        <v>148</v>
      </c>
      <c r="B183" s="3">
        <v>41526</v>
      </c>
      <c r="C183" s="1">
        <v>2</v>
      </c>
      <c r="D183" s="1" t="s">
        <v>499</v>
      </c>
      <c r="E183" s="1"/>
      <c r="F183" s="6">
        <f>3445.4+199.36+209.97</f>
        <v>3854.73</v>
      </c>
      <c r="G183" s="1" t="s">
        <v>500</v>
      </c>
      <c r="H183" s="1" t="s">
        <v>198</v>
      </c>
      <c r="I183" s="1" t="s">
        <v>60</v>
      </c>
      <c r="J183" s="1" t="s">
        <v>61</v>
      </c>
      <c r="K183" s="1" t="s">
        <v>501</v>
      </c>
    </row>
    <row r="184" spans="1:11" ht="49.5" customHeight="1">
      <c r="A184" s="1">
        <v>149</v>
      </c>
      <c r="B184" s="3">
        <v>41526</v>
      </c>
      <c r="C184" s="1">
        <v>2</v>
      </c>
      <c r="D184" s="1" t="s">
        <v>179</v>
      </c>
      <c r="E184" s="1">
        <v>1970820757</v>
      </c>
      <c r="F184" s="6">
        <f>60+90.75+77</f>
        <v>227.75</v>
      </c>
      <c r="G184" s="1" t="s">
        <v>502</v>
      </c>
      <c r="H184" s="1" t="s">
        <v>198</v>
      </c>
      <c r="I184" s="1" t="s">
        <v>26</v>
      </c>
      <c r="J184" s="1" t="s">
        <v>13</v>
      </c>
      <c r="K184" s="1" t="s">
        <v>503</v>
      </c>
    </row>
    <row r="185" spans="1:11" ht="31.5" customHeight="1">
      <c r="A185" s="1">
        <v>150</v>
      </c>
      <c r="B185" s="3">
        <v>41526</v>
      </c>
      <c r="C185" s="1">
        <v>2</v>
      </c>
      <c r="D185" s="1" t="s">
        <v>504</v>
      </c>
      <c r="E185" s="1">
        <v>963395100</v>
      </c>
      <c r="F185" s="6">
        <f>1154.17+2540.83+3027.8</f>
        <v>6722.8</v>
      </c>
      <c r="G185" s="1" t="s">
        <v>505</v>
      </c>
      <c r="H185" s="1" t="s">
        <v>198</v>
      </c>
      <c r="I185" s="1" t="s">
        <v>60</v>
      </c>
      <c r="J185" s="1" t="s">
        <v>61</v>
      </c>
      <c r="K185" s="1" t="s">
        <v>506</v>
      </c>
    </row>
    <row r="186" spans="1:11" ht="49.5" customHeight="1">
      <c r="A186" s="1">
        <f aca="true" t="shared" si="1" ref="A186:A192">+A185+1</f>
        <v>151</v>
      </c>
      <c r="B186" s="3">
        <v>41526</v>
      </c>
      <c r="C186" s="1">
        <v>2</v>
      </c>
      <c r="D186" s="1" t="s">
        <v>508</v>
      </c>
      <c r="E186" s="1">
        <v>13422890155</v>
      </c>
      <c r="F186" s="6">
        <v>291.18</v>
      </c>
      <c r="G186" s="1" t="s">
        <v>509</v>
      </c>
      <c r="H186" s="1" t="s">
        <v>198</v>
      </c>
      <c r="I186" s="1" t="s">
        <v>26</v>
      </c>
      <c r="J186" s="1" t="s">
        <v>13</v>
      </c>
      <c r="K186" s="1" t="s">
        <v>510</v>
      </c>
    </row>
    <row r="187" spans="1:11" ht="31.5" customHeight="1">
      <c r="A187" s="1">
        <f t="shared" si="1"/>
        <v>152</v>
      </c>
      <c r="B187" s="3">
        <v>41526</v>
      </c>
      <c r="C187" s="1">
        <v>2</v>
      </c>
      <c r="D187" s="1" t="s">
        <v>511</v>
      </c>
      <c r="E187" s="1">
        <v>3069140485</v>
      </c>
      <c r="F187" s="6">
        <f>2007+895.5</f>
        <v>2902.5</v>
      </c>
      <c r="G187" s="1" t="s">
        <v>512</v>
      </c>
      <c r="H187" s="1" t="s">
        <v>198</v>
      </c>
      <c r="I187" s="1" t="s">
        <v>60</v>
      </c>
      <c r="J187" s="1" t="s">
        <v>61</v>
      </c>
      <c r="K187" s="1" t="s">
        <v>513</v>
      </c>
    </row>
    <row r="188" spans="1:11" ht="51.75" customHeight="1">
      <c r="A188" s="1">
        <f t="shared" si="1"/>
        <v>153</v>
      </c>
      <c r="B188" s="3">
        <v>41526</v>
      </c>
      <c r="C188" s="1">
        <v>2</v>
      </c>
      <c r="D188" s="1" t="s">
        <v>514</v>
      </c>
      <c r="E188" s="1">
        <v>4037090752</v>
      </c>
      <c r="F188" s="6">
        <v>15912</v>
      </c>
      <c r="G188" s="1" t="s">
        <v>515</v>
      </c>
      <c r="H188" s="1" t="s">
        <v>516</v>
      </c>
      <c r="I188" s="1" t="s">
        <v>31</v>
      </c>
      <c r="J188" s="1" t="s">
        <v>32</v>
      </c>
      <c r="K188" s="1" t="s">
        <v>517</v>
      </c>
    </row>
    <row r="189" spans="1:11" ht="49.5" customHeight="1">
      <c r="A189" s="1">
        <f t="shared" si="1"/>
        <v>154</v>
      </c>
      <c r="B189" s="3">
        <v>41527</v>
      </c>
      <c r="C189" s="1">
        <v>2</v>
      </c>
      <c r="D189" s="1" t="s">
        <v>179</v>
      </c>
      <c r="E189" s="1">
        <v>1970820757</v>
      </c>
      <c r="F189" s="6">
        <v>877.25</v>
      </c>
      <c r="G189" s="1" t="s">
        <v>518</v>
      </c>
      <c r="H189" s="1" t="s">
        <v>109</v>
      </c>
      <c r="I189" s="1" t="s">
        <v>26</v>
      </c>
      <c r="J189" s="1" t="s">
        <v>13</v>
      </c>
      <c r="K189" s="1" t="s">
        <v>519</v>
      </c>
    </row>
    <row r="190" spans="1:11" ht="48">
      <c r="A190" s="1">
        <f t="shared" si="1"/>
        <v>155</v>
      </c>
      <c r="B190" s="3">
        <v>41527</v>
      </c>
      <c r="C190" s="1">
        <v>2</v>
      </c>
      <c r="D190" s="1" t="s">
        <v>121</v>
      </c>
      <c r="E190" s="1">
        <v>1968930758</v>
      </c>
      <c r="F190" s="6">
        <v>380</v>
      </c>
      <c r="G190" s="1" t="s">
        <v>520</v>
      </c>
      <c r="H190" s="1" t="s">
        <v>109</v>
      </c>
      <c r="I190" s="1" t="s">
        <v>31</v>
      </c>
      <c r="J190" s="1" t="s">
        <v>32</v>
      </c>
      <c r="K190" s="1" t="s">
        <v>521</v>
      </c>
    </row>
    <row r="191" spans="1:11" ht="48">
      <c r="A191" s="1">
        <f t="shared" si="1"/>
        <v>156</v>
      </c>
      <c r="B191" s="3">
        <v>41527</v>
      </c>
      <c r="C191" s="1">
        <v>2</v>
      </c>
      <c r="D191" s="1" t="s">
        <v>522</v>
      </c>
      <c r="E191" s="1"/>
      <c r="F191" s="6">
        <v>3117.12</v>
      </c>
      <c r="G191" s="1" t="s">
        <v>520</v>
      </c>
      <c r="H191" s="1" t="s">
        <v>109</v>
      </c>
      <c r="I191" s="1" t="s">
        <v>31</v>
      </c>
      <c r="J191" s="1" t="s">
        <v>32</v>
      </c>
      <c r="K191" s="1" t="s">
        <v>521</v>
      </c>
    </row>
    <row r="192" spans="1:11" ht="31.5" customHeight="1">
      <c r="A192" s="1">
        <f t="shared" si="1"/>
        <v>157</v>
      </c>
      <c r="B192" s="3">
        <v>41527</v>
      </c>
      <c r="C192" s="1">
        <v>2</v>
      </c>
      <c r="D192" s="1" t="s">
        <v>511</v>
      </c>
      <c r="E192" s="1">
        <v>3069140485</v>
      </c>
      <c r="F192" s="6">
        <f>2199.5+1412+2483+1127</f>
        <v>7221.5</v>
      </c>
      <c r="G192" s="1" t="s">
        <v>523</v>
      </c>
      <c r="H192" s="1" t="s">
        <v>198</v>
      </c>
      <c r="I192" s="1" t="s">
        <v>60</v>
      </c>
      <c r="J192" s="1" t="s">
        <v>61</v>
      </c>
      <c r="K192" s="1" t="s">
        <v>524</v>
      </c>
    </row>
    <row r="193" spans="1:11" ht="36">
      <c r="A193" s="1">
        <f aca="true" t="shared" si="2" ref="A193:A198">+A192+1</f>
        <v>158</v>
      </c>
      <c r="B193" s="3">
        <v>41527</v>
      </c>
      <c r="C193" s="1">
        <v>2</v>
      </c>
      <c r="D193" s="1" t="s">
        <v>227</v>
      </c>
      <c r="E193" s="1">
        <v>90038470754</v>
      </c>
      <c r="F193" s="6">
        <f>2700+250</f>
        <v>2950</v>
      </c>
      <c r="G193" s="1" t="s">
        <v>229</v>
      </c>
      <c r="H193" s="1" t="s">
        <v>525</v>
      </c>
      <c r="I193" s="1" t="s">
        <v>39</v>
      </c>
      <c r="J193" s="1" t="s">
        <v>77</v>
      </c>
      <c r="K193" s="1" t="s">
        <v>526</v>
      </c>
    </row>
    <row r="194" spans="1:11" ht="36">
      <c r="A194" s="1">
        <f t="shared" si="2"/>
        <v>159</v>
      </c>
      <c r="B194" s="3">
        <v>41535</v>
      </c>
      <c r="C194" s="1">
        <v>2</v>
      </c>
      <c r="D194" s="1" t="s">
        <v>104</v>
      </c>
      <c r="E194" s="1">
        <v>3610040754</v>
      </c>
      <c r="F194" s="6">
        <v>8060</v>
      </c>
      <c r="G194" s="1" t="s">
        <v>105</v>
      </c>
      <c r="H194" s="1" t="s">
        <v>38</v>
      </c>
      <c r="I194" s="1" t="s">
        <v>26</v>
      </c>
      <c r="J194" s="1" t="s">
        <v>13</v>
      </c>
      <c r="K194" s="1" t="s">
        <v>527</v>
      </c>
    </row>
    <row r="195" spans="1:11" ht="48">
      <c r="A195" s="1">
        <f t="shared" si="2"/>
        <v>160</v>
      </c>
      <c r="B195" s="3">
        <v>41535</v>
      </c>
      <c r="C195" s="1">
        <v>2</v>
      </c>
      <c r="D195" s="1" t="s">
        <v>528</v>
      </c>
      <c r="E195" s="1">
        <v>3255690756</v>
      </c>
      <c r="F195" s="6">
        <v>24042.56</v>
      </c>
      <c r="G195" s="1" t="s">
        <v>529</v>
      </c>
      <c r="H195" s="1" t="s">
        <v>109</v>
      </c>
      <c r="I195" s="1" t="s">
        <v>31</v>
      </c>
      <c r="J195" s="1" t="s">
        <v>32</v>
      </c>
      <c r="K195" s="1" t="s">
        <v>530</v>
      </c>
    </row>
    <row r="196" spans="1:11" ht="48">
      <c r="A196" s="1">
        <f t="shared" si="2"/>
        <v>161</v>
      </c>
      <c r="B196" s="3">
        <v>41535</v>
      </c>
      <c r="C196" s="1">
        <v>2</v>
      </c>
      <c r="D196" s="1" t="s">
        <v>128</v>
      </c>
      <c r="E196" s="1" t="s">
        <v>531</v>
      </c>
      <c r="F196" s="6">
        <v>5808</v>
      </c>
      <c r="G196" s="1" t="s">
        <v>532</v>
      </c>
      <c r="H196" s="1" t="s">
        <v>533</v>
      </c>
      <c r="I196" s="1" t="s">
        <v>31</v>
      </c>
      <c r="J196" s="1" t="s">
        <v>32</v>
      </c>
      <c r="K196" s="1" t="s">
        <v>530</v>
      </c>
    </row>
    <row r="197" spans="1:11" ht="48">
      <c r="A197" s="1">
        <f t="shared" si="2"/>
        <v>162</v>
      </c>
      <c r="B197" s="3">
        <v>41535</v>
      </c>
      <c r="C197" s="1">
        <v>2</v>
      </c>
      <c r="D197" s="1" t="s">
        <v>79</v>
      </c>
      <c r="E197" s="1" t="s">
        <v>534</v>
      </c>
      <c r="F197" s="6">
        <v>33000</v>
      </c>
      <c r="G197" s="1" t="s">
        <v>80</v>
      </c>
      <c r="H197" s="1" t="s">
        <v>38</v>
      </c>
      <c r="I197" s="1" t="s">
        <v>31</v>
      </c>
      <c r="J197" s="1" t="s">
        <v>32</v>
      </c>
      <c r="K197" s="1" t="s">
        <v>530</v>
      </c>
    </row>
    <row r="198" spans="1:11" ht="48">
      <c r="A198" s="1">
        <f t="shared" si="2"/>
        <v>163</v>
      </c>
      <c r="B198" s="3">
        <v>41535</v>
      </c>
      <c r="C198" s="1">
        <v>2</v>
      </c>
      <c r="D198" s="1" t="s">
        <v>535</v>
      </c>
      <c r="E198" s="1">
        <v>3222090759</v>
      </c>
      <c r="F198" s="6">
        <v>15840</v>
      </c>
      <c r="G198" s="1" t="s">
        <v>536</v>
      </c>
      <c r="H198" s="1" t="s">
        <v>38</v>
      </c>
      <c r="I198" s="1" t="s">
        <v>31</v>
      </c>
      <c r="J198" s="1" t="s">
        <v>32</v>
      </c>
      <c r="K198" s="1" t="s">
        <v>530</v>
      </c>
    </row>
    <row r="199" spans="1:11" ht="30.75" customHeight="1">
      <c r="A199" s="1">
        <f aca="true" t="shared" si="3" ref="A199:A205">+A198+1</f>
        <v>164</v>
      </c>
      <c r="B199" s="3">
        <v>41547</v>
      </c>
      <c r="C199" s="1">
        <v>2</v>
      </c>
      <c r="D199" s="1" t="s">
        <v>36</v>
      </c>
      <c r="E199" s="1">
        <v>2431340757</v>
      </c>
      <c r="F199" s="6">
        <v>45712.3</v>
      </c>
      <c r="G199" s="1" t="s">
        <v>537</v>
      </c>
      <c r="H199" s="1" t="s">
        <v>109</v>
      </c>
      <c r="I199" s="1" t="s">
        <v>39</v>
      </c>
      <c r="J199" s="1" t="s">
        <v>77</v>
      </c>
      <c r="K199" s="1" t="s">
        <v>538</v>
      </c>
    </row>
    <row r="200" spans="1:11" ht="39" customHeight="1">
      <c r="A200" s="1">
        <f t="shared" si="3"/>
        <v>165</v>
      </c>
      <c r="B200" s="3">
        <v>41547</v>
      </c>
      <c r="C200" s="1">
        <v>2</v>
      </c>
      <c r="D200" s="1" t="s">
        <v>238</v>
      </c>
      <c r="E200" s="1">
        <v>1440680757</v>
      </c>
      <c r="F200" s="6">
        <f>200+992.5</f>
        <v>1192.5</v>
      </c>
      <c r="G200" s="1" t="s">
        <v>239</v>
      </c>
      <c r="H200" s="1" t="s">
        <v>109</v>
      </c>
      <c r="I200" s="1" t="s">
        <v>119</v>
      </c>
      <c r="J200" s="1" t="s">
        <v>72</v>
      </c>
      <c r="K200" s="1" t="s">
        <v>539</v>
      </c>
    </row>
    <row r="201" spans="1:11" ht="36">
      <c r="A201" s="1">
        <f t="shared" si="3"/>
        <v>166</v>
      </c>
      <c r="B201" s="3">
        <v>41549</v>
      </c>
      <c r="C201" s="1">
        <v>2</v>
      </c>
      <c r="D201" s="1" t="s">
        <v>93</v>
      </c>
      <c r="E201" s="1">
        <v>90038470754</v>
      </c>
      <c r="F201" s="6">
        <v>750</v>
      </c>
      <c r="G201" s="1" t="s">
        <v>540</v>
      </c>
      <c r="H201" s="1" t="s">
        <v>59</v>
      </c>
      <c r="I201" s="1" t="s">
        <v>39</v>
      </c>
      <c r="J201" s="1" t="s">
        <v>77</v>
      </c>
      <c r="K201" s="1" t="s">
        <v>541</v>
      </c>
    </row>
    <row r="202" spans="1:11" ht="44.25" customHeight="1">
      <c r="A202" s="1">
        <f t="shared" si="3"/>
        <v>167</v>
      </c>
      <c r="B202" s="3">
        <v>41564</v>
      </c>
      <c r="C202" s="1">
        <v>2</v>
      </c>
      <c r="D202" s="1" t="s">
        <v>104</v>
      </c>
      <c r="E202" s="1">
        <v>3610040754</v>
      </c>
      <c r="F202" s="6">
        <v>7800</v>
      </c>
      <c r="G202" s="1" t="s">
        <v>105</v>
      </c>
      <c r="H202" s="1" t="s">
        <v>38</v>
      </c>
      <c r="I202" s="1" t="s">
        <v>26</v>
      </c>
      <c r="J202" s="1" t="s">
        <v>13</v>
      </c>
      <c r="K202" s="1" t="s">
        <v>527</v>
      </c>
    </row>
    <row r="203" spans="1:11" ht="45.75" customHeight="1">
      <c r="A203" s="1">
        <f t="shared" si="3"/>
        <v>168</v>
      </c>
      <c r="B203" s="3">
        <v>41565</v>
      </c>
      <c r="C203" s="1">
        <v>2</v>
      </c>
      <c r="D203" s="1" t="s">
        <v>399</v>
      </c>
      <c r="E203" s="1"/>
      <c r="F203" s="6">
        <f>25.22+84.7+9.32+90.8+224.05+32.1+15.6+200+30+352.55+332.16+101.25</f>
        <v>1497.7500000000002</v>
      </c>
      <c r="G203" s="1" t="s">
        <v>542</v>
      </c>
      <c r="H203" s="1" t="s">
        <v>401</v>
      </c>
      <c r="I203" s="1" t="s">
        <v>60</v>
      </c>
      <c r="J203" s="1" t="s">
        <v>61</v>
      </c>
      <c r="K203" s="1" t="s">
        <v>543</v>
      </c>
    </row>
    <row r="204" spans="1:11" ht="53.25" customHeight="1">
      <c r="A204" s="1">
        <f t="shared" si="3"/>
        <v>169</v>
      </c>
      <c r="B204" s="3">
        <v>41570</v>
      </c>
      <c r="C204" s="1">
        <v>2</v>
      </c>
      <c r="D204" s="1" t="s">
        <v>265</v>
      </c>
      <c r="E204" s="1">
        <v>2629020757</v>
      </c>
      <c r="F204" s="6">
        <v>3337.94</v>
      </c>
      <c r="G204" s="1" t="s">
        <v>410</v>
      </c>
      <c r="H204" s="1" t="s">
        <v>266</v>
      </c>
      <c r="I204" s="1" t="s">
        <v>31</v>
      </c>
      <c r="J204" s="1" t="s">
        <v>32</v>
      </c>
      <c r="K204" s="1" t="s">
        <v>547</v>
      </c>
    </row>
    <row r="205" spans="1:11" ht="36.75" customHeight="1">
      <c r="A205" s="1">
        <f t="shared" si="3"/>
        <v>170</v>
      </c>
      <c r="B205" s="3">
        <v>41571</v>
      </c>
      <c r="C205" s="1">
        <v>3</v>
      </c>
      <c r="D205" s="1" t="s">
        <v>548</v>
      </c>
      <c r="E205" s="1"/>
      <c r="F205" s="6">
        <v>317</v>
      </c>
      <c r="G205" s="1" t="s">
        <v>544</v>
      </c>
      <c r="H205" s="1" t="s">
        <v>545</v>
      </c>
      <c r="I205" s="1" t="s">
        <v>26</v>
      </c>
      <c r="J205" s="1" t="s">
        <v>13</v>
      </c>
      <c r="K205" s="1" t="s">
        <v>546</v>
      </c>
    </row>
    <row r="206" spans="1:11" ht="33.75" customHeight="1">
      <c r="A206" s="1">
        <f aca="true" t="shared" si="4" ref="A206:A211">+A205+1</f>
        <v>171</v>
      </c>
      <c r="B206" s="3">
        <v>41575</v>
      </c>
      <c r="C206" s="1">
        <v>3</v>
      </c>
      <c r="D206" s="1" t="s">
        <v>549</v>
      </c>
      <c r="E206" s="1"/>
      <c r="F206" s="6">
        <v>2810.55</v>
      </c>
      <c r="G206" s="1" t="s">
        <v>156</v>
      </c>
      <c r="H206" s="1" t="s">
        <v>550</v>
      </c>
      <c r="I206" s="1" t="s">
        <v>26</v>
      </c>
      <c r="J206" s="1" t="s">
        <v>13</v>
      </c>
      <c r="K206" s="1" t="s">
        <v>551</v>
      </c>
    </row>
    <row r="207" spans="1:11" ht="48">
      <c r="A207" s="1">
        <f t="shared" si="4"/>
        <v>172</v>
      </c>
      <c r="B207" s="3">
        <v>41586</v>
      </c>
      <c r="C207" s="1">
        <v>2</v>
      </c>
      <c r="D207" s="1" t="s">
        <v>557</v>
      </c>
      <c r="E207" s="1">
        <v>2661010732</v>
      </c>
      <c r="F207" s="6">
        <v>5897.55</v>
      </c>
      <c r="G207" s="1" t="s">
        <v>553</v>
      </c>
      <c r="H207" s="1" t="s">
        <v>552</v>
      </c>
      <c r="I207" s="1" t="s">
        <v>39</v>
      </c>
      <c r="J207" s="1" t="s">
        <v>77</v>
      </c>
      <c r="K207" s="1" t="s">
        <v>554</v>
      </c>
    </row>
    <row r="208" spans="1:11" ht="40.5" customHeight="1">
      <c r="A208" s="1">
        <f t="shared" si="4"/>
        <v>173</v>
      </c>
      <c r="B208" s="3">
        <v>41586</v>
      </c>
      <c r="C208" s="1">
        <v>2</v>
      </c>
      <c r="D208" s="1" t="s">
        <v>556</v>
      </c>
      <c r="E208" s="1">
        <v>3645690755</v>
      </c>
      <c r="F208" s="6">
        <v>783.95</v>
      </c>
      <c r="G208" s="1" t="s">
        <v>553</v>
      </c>
      <c r="H208" s="1" t="s">
        <v>552</v>
      </c>
      <c r="I208" s="1" t="s">
        <v>39</v>
      </c>
      <c r="J208" s="1" t="s">
        <v>77</v>
      </c>
      <c r="K208" s="1" t="s">
        <v>554</v>
      </c>
    </row>
    <row r="209" spans="1:11" ht="40.5" customHeight="1">
      <c r="A209" s="1">
        <f t="shared" si="4"/>
        <v>174</v>
      </c>
      <c r="B209" s="3">
        <v>41586</v>
      </c>
      <c r="C209" s="1">
        <v>2</v>
      </c>
      <c r="D209" s="1" t="s">
        <v>555</v>
      </c>
      <c r="E209" s="1"/>
      <c r="F209" s="6">
        <v>266.84</v>
      </c>
      <c r="G209" s="1" t="s">
        <v>558</v>
      </c>
      <c r="H209" s="1" t="s">
        <v>109</v>
      </c>
      <c r="I209" s="1" t="s">
        <v>26</v>
      </c>
      <c r="J209" s="1" t="s">
        <v>13</v>
      </c>
      <c r="K209" s="1" t="s">
        <v>559</v>
      </c>
    </row>
    <row r="210" spans="1:11" ht="40.5" customHeight="1">
      <c r="A210" s="1">
        <f t="shared" si="4"/>
        <v>175</v>
      </c>
      <c r="B210" s="3">
        <v>41586</v>
      </c>
      <c r="C210" s="1">
        <v>2</v>
      </c>
      <c r="D210" s="1" t="s">
        <v>560</v>
      </c>
      <c r="E210" s="1"/>
      <c r="F210" s="6">
        <v>3349.6</v>
      </c>
      <c r="G210" s="1" t="s">
        <v>561</v>
      </c>
      <c r="H210" s="1" t="s">
        <v>562</v>
      </c>
      <c r="I210" s="1" t="s">
        <v>26</v>
      </c>
      <c r="J210" s="1" t="s">
        <v>13</v>
      </c>
      <c r="K210" s="1" t="s">
        <v>563</v>
      </c>
    </row>
    <row r="211" spans="1:11" ht="39" customHeight="1">
      <c r="A211" s="1">
        <f t="shared" si="4"/>
        <v>176</v>
      </c>
      <c r="B211" s="3">
        <v>41586</v>
      </c>
      <c r="C211" s="1">
        <v>2</v>
      </c>
      <c r="D211" s="1" t="s">
        <v>564</v>
      </c>
      <c r="E211" s="1"/>
      <c r="F211" s="6">
        <v>1500</v>
      </c>
      <c r="G211" s="1" t="s">
        <v>565</v>
      </c>
      <c r="H211" s="1" t="s">
        <v>566</v>
      </c>
      <c r="I211" s="1" t="s">
        <v>26</v>
      </c>
      <c r="J211" s="1" t="s">
        <v>13</v>
      </c>
      <c r="K211" s="1" t="s">
        <v>567</v>
      </c>
    </row>
    <row r="212" spans="1:11" ht="31.5" customHeight="1">
      <c r="A212" s="1">
        <f aca="true" t="shared" si="5" ref="A212:A217">+A211+1</f>
        <v>177</v>
      </c>
      <c r="B212" s="3">
        <v>41591</v>
      </c>
      <c r="C212" s="1">
        <v>2</v>
      </c>
      <c r="D212" s="1" t="s">
        <v>568</v>
      </c>
      <c r="E212" s="1">
        <v>3429130234</v>
      </c>
      <c r="F212" s="6">
        <v>5000</v>
      </c>
      <c r="G212" s="1" t="s">
        <v>569</v>
      </c>
      <c r="H212" s="1" t="s">
        <v>266</v>
      </c>
      <c r="I212" s="1" t="s">
        <v>60</v>
      </c>
      <c r="J212" s="1" t="s">
        <v>61</v>
      </c>
      <c r="K212" s="1" t="s">
        <v>570</v>
      </c>
    </row>
    <row r="213" spans="1:11" ht="47.25" customHeight="1">
      <c r="A213" s="1">
        <f t="shared" si="5"/>
        <v>178</v>
      </c>
      <c r="B213" s="3">
        <v>41591</v>
      </c>
      <c r="C213" s="1">
        <v>2</v>
      </c>
      <c r="D213" s="1" t="s">
        <v>571</v>
      </c>
      <c r="E213" s="1">
        <v>3643670579</v>
      </c>
      <c r="F213" s="6">
        <v>270</v>
      </c>
      <c r="G213" s="1" t="s">
        <v>572</v>
      </c>
      <c r="H213" s="1" t="s">
        <v>266</v>
      </c>
      <c r="I213" s="1" t="s">
        <v>60</v>
      </c>
      <c r="J213" s="1" t="s">
        <v>61</v>
      </c>
      <c r="K213" s="1" t="s">
        <v>573</v>
      </c>
    </row>
    <row r="214" spans="1:11" ht="53.25" customHeight="1">
      <c r="A214" s="1">
        <f t="shared" si="5"/>
        <v>179</v>
      </c>
      <c r="B214" s="3">
        <v>41591</v>
      </c>
      <c r="C214" s="1">
        <v>2</v>
      </c>
      <c r="D214" s="1" t="s">
        <v>574</v>
      </c>
      <c r="E214" s="1">
        <v>4035200759</v>
      </c>
      <c r="F214" s="6">
        <v>14104.09</v>
      </c>
      <c r="G214" s="1" t="s">
        <v>575</v>
      </c>
      <c r="H214" s="1" t="s">
        <v>266</v>
      </c>
      <c r="I214" s="1" t="s">
        <v>31</v>
      </c>
      <c r="J214" s="1" t="s">
        <v>32</v>
      </c>
      <c r="K214" s="1" t="s">
        <v>576</v>
      </c>
    </row>
    <row r="215" spans="1:11" ht="40.5" customHeight="1">
      <c r="A215" s="1">
        <f t="shared" si="5"/>
        <v>180</v>
      </c>
      <c r="B215" s="3">
        <v>41591</v>
      </c>
      <c r="C215" s="1">
        <v>2</v>
      </c>
      <c r="D215" s="1" t="s">
        <v>577</v>
      </c>
      <c r="E215" s="1" t="s">
        <v>578</v>
      </c>
      <c r="F215" s="6">
        <v>525</v>
      </c>
      <c r="G215" s="1" t="s">
        <v>579</v>
      </c>
      <c r="H215" s="1" t="s">
        <v>266</v>
      </c>
      <c r="I215" s="1" t="s">
        <v>26</v>
      </c>
      <c r="J215" s="1" t="s">
        <v>13</v>
      </c>
      <c r="K215" s="1" t="s">
        <v>580</v>
      </c>
    </row>
    <row r="216" spans="1:11" ht="30" customHeight="1">
      <c r="A216" s="1">
        <f t="shared" si="5"/>
        <v>181</v>
      </c>
      <c r="B216" s="3">
        <v>41607</v>
      </c>
      <c r="C216" s="1">
        <v>2</v>
      </c>
      <c r="D216" s="1" t="s">
        <v>273</v>
      </c>
      <c r="E216" s="1" t="s">
        <v>581</v>
      </c>
      <c r="F216" s="6">
        <v>2000</v>
      </c>
      <c r="G216" s="1" t="s">
        <v>582</v>
      </c>
      <c r="H216" s="1" t="s">
        <v>266</v>
      </c>
      <c r="I216" s="1" t="s">
        <v>39</v>
      </c>
      <c r="J216" s="1" t="s">
        <v>77</v>
      </c>
      <c r="K216" s="1" t="s">
        <v>583</v>
      </c>
    </row>
    <row r="217" spans="1:11" ht="48.75" customHeight="1">
      <c r="A217" s="1">
        <f t="shared" si="5"/>
        <v>182</v>
      </c>
      <c r="B217" s="3">
        <v>41607</v>
      </c>
      <c r="C217" s="1">
        <v>3</v>
      </c>
      <c r="D217" s="1" t="s">
        <v>584</v>
      </c>
      <c r="E217" s="1"/>
      <c r="F217" s="6">
        <f>2000+1000</f>
        <v>3000</v>
      </c>
      <c r="G217" s="1" t="s">
        <v>585</v>
      </c>
      <c r="H217" s="1"/>
      <c r="I217" s="1" t="s">
        <v>26</v>
      </c>
      <c r="J217" s="1" t="s">
        <v>13</v>
      </c>
      <c r="K217" s="1" t="s">
        <v>586</v>
      </c>
    </row>
    <row r="218" spans="1:11" ht="48.75" customHeight="1">
      <c r="A218" s="1">
        <f>+A217+1</f>
        <v>183</v>
      </c>
      <c r="B218" s="3">
        <v>41619</v>
      </c>
      <c r="C218" s="1">
        <v>2</v>
      </c>
      <c r="D218" s="1" t="s">
        <v>587</v>
      </c>
      <c r="E218" s="1" t="s">
        <v>588</v>
      </c>
      <c r="F218" s="6">
        <v>251.14</v>
      </c>
      <c r="G218" s="1" t="s">
        <v>589</v>
      </c>
      <c r="H218" s="1" t="s">
        <v>266</v>
      </c>
      <c r="I218" s="1" t="s">
        <v>26</v>
      </c>
      <c r="J218" s="1" t="s">
        <v>13</v>
      </c>
      <c r="K218" s="1" t="s">
        <v>590</v>
      </c>
    </row>
    <row r="219" spans="1:11" ht="47.25" customHeight="1">
      <c r="A219" s="1">
        <f>+A218+1</f>
        <v>184</v>
      </c>
      <c r="B219" s="3">
        <v>41619</v>
      </c>
      <c r="C219" s="1">
        <v>2</v>
      </c>
      <c r="D219" s="1" t="s">
        <v>591</v>
      </c>
      <c r="E219" s="1">
        <v>2583240755</v>
      </c>
      <c r="F219" s="6">
        <f>55+50</f>
        <v>105</v>
      </c>
      <c r="G219" s="1" t="s">
        <v>592</v>
      </c>
      <c r="H219" s="1" t="s">
        <v>198</v>
      </c>
      <c r="I219" s="1" t="s">
        <v>60</v>
      </c>
      <c r="J219" s="1" t="s">
        <v>61</v>
      </c>
      <c r="K219" s="1" t="s">
        <v>593</v>
      </c>
    </row>
    <row r="220" spans="1:11" ht="30" customHeight="1">
      <c r="A220" s="1">
        <f>+A219+1</f>
        <v>185</v>
      </c>
      <c r="B220" s="3">
        <v>41619</v>
      </c>
      <c r="C220" s="1">
        <v>2</v>
      </c>
      <c r="D220" s="1" t="s">
        <v>259</v>
      </c>
      <c r="E220" s="1">
        <v>4468670759</v>
      </c>
      <c r="F220" s="6">
        <v>1395.13</v>
      </c>
      <c r="G220" s="1" t="s">
        <v>260</v>
      </c>
      <c r="H220" s="1" t="s">
        <v>109</v>
      </c>
      <c r="I220" s="1" t="s">
        <v>26</v>
      </c>
      <c r="J220" s="1" t="s">
        <v>13</v>
      </c>
      <c r="K220" s="1" t="s">
        <v>594</v>
      </c>
    </row>
    <row r="221" spans="1:11" ht="31.5" customHeight="1">
      <c r="A221" s="1">
        <f>+A220+1</f>
        <v>186</v>
      </c>
      <c r="B221" s="3">
        <v>41619</v>
      </c>
      <c r="C221" s="1">
        <v>2</v>
      </c>
      <c r="D221" s="1" t="s">
        <v>232</v>
      </c>
      <c r="E221" s="1">
        <v>4399480757</v>
      </c>
      <c r="F221" s="6">
        <f>32.4+48.8</f>
        <v>81.19999999999999</v>
      </c>
      <c r="G221" s="1" t="s">
        <v>592</v>
      </c>
      <c r="H221" s="1" t="s">
        <v>170</v>
      </c>
      <c r="I221" s="1" t="s">
        <v>60</v>
      </c>
      <c r="J221" s="1" t="s">
        <v>61</v>
      </c>
      <c r="K221" s="1" t="s">
        <v>593</v>
      </c>
    </row>
    <row r="222" spans="1:11" ht="48">
      <c r="A222" s="1">
        <f>+A221+1</f>
        <v>187</v>
      </c>
      <c r="B222" s="3">
        <v>41619</v>
      </c>
      <c r="C222" s="1">
        <v>2</v>
      </c>
      <c r="D222" s="1" t="s">
        <v>595</v>
      </c>
      <c r="E222" s="1" t="s">
        <v>596</v>
      </c>
      <c r="F222" s="6">
        <f>1042.5+5820+540</f>
        <v>7402.5</v>
      </c>
      <c r="G222" s="1" t="s">
        <v>597</v>
      </c>
      <c r="H222" s="1" t="s">
        <v>59</v>
      </c>
      <c r="I222" s="1" t="s">
        <v>31</v>
      </c>
      <c r="J222" s="1" t="s">
        <v>32</v>
      </c>
      <c r="K222" s="1" t="s">
        <v>598</v>
      </c>
    </row>
    <row r="223" spans="1:11" ht="43.5" customHeight="1">
      <c r="A223" s="1">
        <f>+A222+1</f>
        <v>188</v>
      </c>
      <c r="B223" s="3">
        <v>41619</v>
      </c>
      <c r="C223" s="1">
        <v>2</v>
      </c>
      <c r="D223" s="1" t="s">
        <v>36</v>
      </c>
      <c r="E223" s="1">
        <v>2431340757</v>
      </c>
      <c r="F223" s="6">
        <f>4254.34+2108.3</f>
        <v>6362.64</v>
      </c>
      <c r="G223" s="1" t="s">
        <v>599</v>
      </c>
      <c r="H223" s="1" t="s">
        <v>271</v>
      </c>
      <c r="I223" s="1" t="s">
        <v>39</v>
      </c>
      <c r="J223" s="1" t="s">
        <v>77</v>
      </c>
      <c r="K223" s="1" t="s">
        <v>600</v>
      </c>
    </row>
    <row r="224" spans="1:11" ht="42.75" customHeight="1">
      <c r="A224" s="1">
        <f>+A223+1</f>
        <v>189</v>
      </c>
      <c r="B224" s="3">
        <v>41619</v>
      </c>
      <c r="C224" s="1">
        <v>2</v>
      </c>
      <c r="D224" s="1" t="s">
        <v>349</v>
      </c>
      <c r="E224" s="1">
        <v>3194640755</v>
      </c>
      <c r="F224" s="6">
        <f>258+648+156.11</f>
        <v>1062.1100000000001</v>
      </c>
      <c r="G224" s="1" t="s">
        <v>350</v>
      </c>
      <c r="H224" s="1" t="s">
        <v>109</v>
      </c>
      <c r="I224" s="1" t="s">
        <v>39</v>
      </c>
      <c r="J224" s="1" t="s">
        <v>77</v>
      </c>
      <c r="K224" s="1" t="s">
        <v>601</v>
      </c>
    </row>
    <row r="225" spans="1:11" ht="36.75" customHeight="1">
      <c r="A225" s="1">
        <f>+A224+1</f>
        <v>190</v>
      </c>
      <c r="B225" s="3">
        <v>41619</v>
      </c>
      <c r="C225" s="1">
        <v>2</v>
      </c>
      <c r="D225" s="1" t="s">
        <v>323</v>
      </c>
      <c r="E225" s="1">
        <v>3791010758</v>
      </c>
      <c r="F225" s="6">
        <f>1024.11+605+2400+3800+3146+2650+398.03</f>
        <v>14023.140000000001</v>
      </c>
      <c r="G225" s="1" t="s">
        <v>603</v>
      </c>
      <c r="H225" s="1" t="s">
        <v>198</v>
      </c>
      <c r="I225" s="1" t="s">
        <v>60</v>
      </c>
      <c r="J225" s="1" t="s">
        <v>61</v>
      </c>
      <c r="K225" s="1" t="s">
        <v>602</v>
      </c>
    </row>
    <row r="226" spans="1:11" ht="30" customHeight="1">
      <c r="A226" s="34">
        <f>+A225+1</f>
        <v>191</v>
      </c>
      <c r="B226" s="35">
        <v>41619</v>
      </c>
      <c r="C226" s="34">
        <v>2</v>
      </c>
      <c r="D226" s="34" t="s">
        <v>604</v>
      </c>
      <c r="E226" s="34" t="s">
        <v>605</v>
      </c>
      <c r="F226" s="17">
        <v>150</v>
      </c>
      <c r="G226" s="11" t="s">
        <v>606</v>
      </c>
      <c r="H226" s="11" t="s">
        <v>198</v>
      </c>
      <c r="I226" s="11" t="s">
        <v>39</v>
      </c>
      <c r="J226" s="11" t="s">
        <v>77</v>
      </c>
      <c r="K226" s="11" t="s">
        <v>607</v>
      </c>
    </row>
    <row r="227" spans="1:11" ht="16.5" customHeight="1">
      <c r="A227" s="34"/>
      <c r="B227" s="34"/>
      <c r="C227" s="34"/>
      <c r="D227" s="34"/>
      <c r="E227" s="34"/>
      <c r="F227" s="19"/>
      <c r="G227" s="13"/>
      <c r="H227" s="13"/>
      <c r="I227" s="13"/>
      <c r="J227" s="13"/>
      <c r="K227" s="13"/>
    </row>
    <row r="228" spans="1:11" ht="30" customHeight="1">
      <c r="A228" s="34">
        <f>+A226+1</f>
        <v>192</v>
      </c>
      <c r="B228" s="35">
        <v>41619</v>
      </c>
      <c r="C228" s="34">
        <v>2</v>
      </c>
      <c r="D228" s="34" t="s">
        <v>608</v>
      </c>
      <c r="E228" s="34" t="s">
        <v>609</v>
      </c>
      <c r="F228" s="17">
        <v>150</v>
      </c>
      <c r="G228" s="11" t="s">
        <v>606</v>
      </c>
      <c r="H228" s="11" t="s">
        <v>198</v>
      </c>
      <c r="I228" s="11" t="s">
        <v>39</v>
      </c>
      <c r="J228" s="11" t="s">
        <v>77</v>
      </c>
      <c r="K228" s="11" t="s">
        <v>607</v>
      </c>
    </row>
    <row r="229" spans="1:11" ht="16.5" customHeight="1">
      <c r="A229" s="34"/>
      <c r="B229" s="34"/>
      <c r="C229" s="34"/>
      <c r="D229" s="34"/>
      <c r="E229" s="34"/>
      <c r="F229" s="19"/>
      <c r="G229" s="13"/>
      <c r="H229" s="13"/>
      <c r="I229" s="13"/>
      <c r="J229" s="13"/>
      <c r="K229" s="13"/>
    </row>
    <row r="230" spans="1:11" ht="51" customHeight="1">
      <c r="A230" s="1">
        <f>+A228+1</f>
        <v>193</v>
      </c>
      <c r="B230" s="3">
        <v>41619</v>
      </c>
      <c r="C230" s="1">
        <v>2</v>
      </c>
      <c r="D230" s="1" t="s">
        <v>610</v>
      </c>
      <c r="E230" s="1">
        <v>2734350750</v>
      </c>
      <c r="F230" s="6">
        <f>240+6603.55+8396.45</f>
        <v>15240</v>
      </c>
      <c r="G230" s="1" t="s">
        <v>611</v>
      </c>
      <c r="H230" s="1" t="s">
        <v>198</v>
      </c>
      <c r="I230" s="1" t="s">
        <v>60</v>
      </c>
      <c r="J230" s="1" t="s">
        <v>61</v>
      </c>
      <c r="K230" s="1" t="s">
        <v>612</v>
      </c>
    </row>
    <row r="231" spans="1:11" ht="30.75" customHeight="1">
      <c r="A231" s="1">
        <f>+A230+1</f>
        <v>194</v>
      </c>
      <c r="B231" s="3">
        <v>41619</v>
      </c>
      <c r="C231" s="1">
        <v>2</v>
      </c>
      <c r="D231" s="1" t="s">
        <v>587</v>
      </c>
      <c r="E231" s="1" t="s">
        <v>588</v>
      </c>
      <c r="F231" s="6">
        <v>1000</v>
      </c>
      <c r="G231" s="1" t="s">
        <v>589</v>
      </c>
      <c r="I231" s="1" t="s">
        <v>26</v>
      </c>
      <c r="J231" s="1" t="s">
        <v>13</v>
      </c>
      <c r="K231" s="1" t="s">
        <v>613</v>
      </c>
    </row>
    <row r="232" spans="1:11" ht="30" customHeight="1">
      <c r="A232" s="1">
        <f>+A231+1</f>
        <v>195</v>
      </c>
      <c r="B232" s="3">
        <v>41619</v>
      </c>
      <c r="C232" s="1">
        <v>2</v>
      </c>
      <c r="D232" s="1" t="s">
        <v>399</v>
      </c>
      <c r="E232" s="1"/>
      <c r="F232" s="6">
        <v>400</v>
      </c>
      <c r="G232" s="1" t="s">
        <v>614</v>
      </c>
      <c r="H232" s="1" t="s">
        <v>401</v>
      </c>
      <c r="I232" s="1" t="s">
        <v>60</v>
      </c>
      <c r="J232" s="1" t="s">
        <v>61</v>
      </c>
      <c r="K232" s="1" t="s">
        <v>615</v>
      </c>
    </row>
    <row r="233" spans="1:11" ht="36">
      <c r="A233" s="1">
        <f>+A232+1</f>
        <v>196</v>
      </c>
      <c r="B233" s="3">
        <v>41619</v>
      </c>
      <c r="C233" s="1">
        <v>2</v>
      </c>
      <c r="D233" s="1" t="s">
        <v>93</v>
      </c>
      <c r="E233" s="1"/>
      <c r="F233" s="6">
        <v>1800</v>
      </c>
      <c r="G233" s="1" t="s">
        <v>94</v>
      </c>
      <c r="H233" s="1" t="s">
        <v>59</v>
      </c>
      <c r="I233" s="1" t="s">
        <v>39</v>
      </c>
      <c r="J233" s="1" t="s">
        <v>77</v>
      </c>
      <c r="K233" s="1" t="s">
        <v>616</v>
      </c>
    </row>
    <row r="234" spans="1:11" ht="42.75" customHeight="1">
      <c r="A234" s="1">
        <f>+A233+1</f>
        <v>197</v>
      </c>
      <c r="B234" s="3">
        <v>41619</v>
      </c>
      <c r="C234" s="1">
        <v>2</v>
      </c>
      <c r="D234" s="1" t="s">
        <v>617</v>
      </c>
      <c r="E234" s="1">
        <v>10209790152</v>
      </c>
      <c r="F234" s="6">
        <v>2648.6</v>
      </c>
      <c r="G234" s="1" t="s">
        <v>618</v>
      </c>
      <c r="H234" s="1" t="s">
        <v>266</v>
      </c>
      <c r="I234" s="1" t="s">
        <v>60</v>
      </c>
      <c r="J234" s="1" t="s">
        <v>61</v>
      </c>
      <c r="K234" s="1" t="s">
        <v>619</v>
      </c>
    </row>
    <row r="235" spans="1:11" ht="30" customHeight="1">
      <c r="A235" s="1">
        <f>+A234+1</f>
        <v>198</v>
      </c>
      <c r="B235" s="3">
        <v>41619</v>
      </c>
      <c r="C235" s="1">
        <v>3</v>
      </c>
      <c r="D235" s="1" t="s">
        <v>134</v>
      </c>
      <c r="E235" s="1"/>
      <c r="F235" s="6">
        <v>400</v>
      </c>
      <c r="G235" s="1" t="s">
        <v>135</v>
      </c>
      <c r="H235" s="1" t="s">
        <v>623</v>
      </c>
      <c r="I235" s="1" t="s">
        <v>26</v>
      </c>
      <c r="J235" s="1" t="s">
        <v>13</v>
      </c>
      <c r="K235" s="1" t="s">
        <v>620</v>
      </c>
    </row>
    <row r="236" spans="1:11" ht="30" customHeight="1">
      <c r="A236" s="1">
        <f>+A235+1</f>
        <v>199</v>
      </c>
      <c r="B236" s="3">
        <v>41619</v>
      </c>
      <c r="C236" s="1">
        <v>2</v>
      </c>
      <c r="D236" s="1" t="s">
        <v>621</v>
      </c>
      <c r="E236" s="1"/>
      <c r="F236" s="6">
        <v>1423.23</v>
      </c>
      <c r="G236" s="1" t="s">
        <v>622</v>
      </c>
      <c r="H236" s="1" t="s">
        <v>401</v>
      </c>
      <c r="I236" s="1" t="s">
        <v>26</v>
      </c>
      <c r="J236" s="1" t="s">
        <v>13</v>
      </c>
      <c r="K236" s="1" t="s">
        <v>624</v>
      </c>
    </row>
    <row r="237" spans="1:11" ht="30.75" customHeight="1">
      <c r="A237" s="1">
        <f>+A236+1</f>
        <v>200</v>
      </c>
      <c r="B237" s="3">
        <v>41619</v>
      </c>
      <c r="C237" s="1">
        <v>2</v>
      </c>
      <c r="D237" s="1" t="s">
        <v>415</v>
      </c>
      <c r="E237" s="1">
        <v>963395100</v>
      </c>
      <c r="F237" s="6">
        <f>204.7+255.99+821.08+38.03+1318.44</f>
        <v>2638.24</v>
      </c>
      <c r="G237" s="1" t="s">
        <v>414</v>
      </c>
      <c r="H237" s="1" t="s">
        <v>198</v>
      </c>
      <c r="I237" s="1" t="s">
        <v>60</v>
      </c>
      <c r="J237" s="1" t="s">
        <v>61</v>
      </c>
      <c r="K237" s="1" t="s">
        <v>625</v>
      </c>
    </row>
    <row r="238" spans="1:11" ht="30.75" customHeight="1">
      <c r="A238" s="1">
        <f>+A237+1</f>
        <v>201</v>
      </c>
      <c r="B238" s="3">
        <v>41619</v>
      </c>
      <c r="C238" s="1">
        <v>2</v>
      </c>
      <c r="D238" s="1" t="s">
        <v>626</v>
      </c>
      <c r="E238" s="1">
        <v>228090163</v>
      </c>
      <c r="F238" s="6">
        <v>134.4</v>
      </c>
      <c r="G238" s="1" t="s">
        <v>627</v>
      </c>
      <c r="H238" s="1" t="s">
        <v>198</v>
      </c>
      <c r="I238" s="1" t="s">
        <v>60</v>
      </c>
      <c r="J238" s="1" t="s">
        <v>61</v>
      </c>
      <c r="K238" s="1" t="s">
        <v>628</v>
      </c>
    </row>
    <row r="239" spans="1:11" ht="24">
      <c r="A239" s="1">
        <f>+A238+1</f>
        <v>202</v>
      </c>
      <c r="B239" s="3">
        <v>41619</v>
      </c>
      <c r="C239" s="1">
        <v>2</v>
      </c>
      <c r="D239" s="1" t="s">
        <v>74</v>
      </c>
      <c r="E239" s="1"/>
      <c r="F239" s="6">
        <f>1816.2*2</f>
        <v>3632.4</v>
      </c>
      <c r="G239" s="1" t="s">
        <v>75</v>
      </c>
      <c r="H239" s="1" t="s">
        <v>632</v>
      </c>
      <c r="I239" s="1" t="s">
        <v>39</v>
      </c>
      <c r="J239" s="1" t="s">
        <v>77</v>
      </c>
      <c r="K239" s="1" t="s">
        <v>633</v>
      </c>
    </row>
    <row r="240" spans="1:11" ht="42.75" customHeight="1">
      <c r="A240" s="1">
        <f>+A239+1</f>
        <v>203</v>
      </c>
      <c r="B240" s="3">
        <v>41619</v>
      </c>
      <c r="C240" s="1">
        <v>2</v>
      </c>
      <c r="D240" s="1" t="s">
        <v>629</v>
      </c>
      <c r="E240" s="1"/>
      <c r="F240" s="6">
        <v>100</v>
      </c>
      <c r="G240" s="1" t="s">
        <v>630</v>
      </c>
      <c r="H240" s="1" t="s">
        <v>401</v>
      </c>
      <c r="I240" s="1" t="s">
        <v>26</v>
      </c>
      <c r="J240" s="1" t="s">
        <v>13</v>
      </c>
      <c r="K240" s="1" t="s">
        <v>631</v>
      </c>
    </row>
    <row r="241" spans="1:11" ht="42.75" customHeight="1">
      <c r="A241" s="1">
        <f>+A240+1</f>
        <v>204</v>
      </c>
      <c r="B241" s="3">
        <v>41619</v>
      </c>
      <c r="C241" s="1">
        <v>2</v>
      </c>
      <c r="D241" s="1" t="s">
        <v>634</v>
      </c>
      <c r="E241" s="1"/>
      <c r="F241" s="6">
        <v>1000</v>
      </c>
      <c r="G241" s="1" t="s">
        <v>635</v>
      </c>
      <c r="H241" s="1" t="s">
        <v>401</v>
      </c>
      <c r="I241" s="1" t="s">
        <v>26</v>
      </c>
      <c r="J241" s="1" t="s">
        <v>13</v>
      </c>
      <c r="K241" s="1" t="s">
        <v>636</v>
      </c>
    </row>
    <row r="242" spans="1:11" ht="24">
      <c r="A242" s="1">
        <f>+A241+1</f>
        <v>205</v>
      </c>
      <c r="B242" s="3">
        <v>41619</v>
      </c>
      <c r="C242" s="1">
        <v>2</v>
      </c>
      <c r="D242" s="1" t="s">
        <v>637</v>
      </c>
      <c r="E242" s="1">
        <v>3582810754</v>
      </c>
      <c r="F242" s="6">
        <v>5533.36</v>
      </c>
      <c r="G242" s="1" t="s">
        <v>64</v>
      </c>
      <c r="H242" s="1" t="s">
        <v>638</v>
      </c>
      <c r="I242" s="1" t="s">
        <v>26</v>
      </c>
      <c r="J242" s="1" t="s">
        <v>13</v>
      </c>
      <c r="K242" s="1" t="s">
        <v>639</v>
      </c>
    </row>
    <row r="243" spans="1:11" ht="36">
      <c r="A243" s="1">
        <f>+A242+1</f>
        <v>206</v>
      </c>
      <c r="B243" s="3">
        <v>41619</v>
      </c>
      <c r="C243" s="1">
        <v>2</v>
      </c>
      <c r="D243" s="1" t="s">
        <v>104</v>
      </c>
      <c r="E243" s="1">
        <v>3610040754</v>
      </c>
      <c r="F243" s="6">
        <v>8060</v>
      </c>
      <c r="G243" s="1" t="s">
        <v>105</v>
      </c>
      <c r="H243" s="1" t="s">
        <v>38</v>
      </c>
      <c r="I243" s="1" t="s">
        <v>26</v>
      </c>
      <c r="J243" s="1" t="s">
        <v>13</v>
      </c>
      <c r="K243" s="1" t="s">
        <v>527</v>
      </c>
    </row>
    <row r="244" spans="1:11" ht="30" customHeight="1">
      <c r="A244" s="1">
        <f>+A243+1</f>
        <v>207</v>
      </c>
      <c r="B244" s="3">
        <v>41619</v>
      </c>
      <c r="C244" s="1">
        <v>2</v>
      </c>
      <c r="D244" s="1" t="s">
        <v>452</v>
      </c>
      <c r="E244" s="1">
        <v>3738160757</v>
      </c>
      <c r="F244" s="6">
        <v>4847.11</v>
      </c>
      <c r="G244" s="1" t="s">
        <v>453</v>
      </c>
      <c r="H244" s="1" t="s">
        <v>198</v>
      </c>
      <c r="I244" s="1" t="s">
        <v>26</v>
      </c>
      <c r="J244" s="1" t="s">
        <v>13</v>
      </c>
      <c r="K244" s="1" t="s">
        <v>640</v>
      </c>
    </row>
    <row r="245" spans="1:11" ht="31.5" customHeight="1">
      <c r="A245" s="1">
        <f>+A244+1</f>
        <v>208</v>
      </c>
      <c r="B245" s="3">
        <v>41619</v>
      </c>
      <c r="C245" s="1">
        <v>2</v>
      </c>
      <c r="D245" s="1" t="s">
        <v>144</v>
      </c>
      <c r="E245" s="1">
        <v>6655971007</v>
      </c>
      <c r="F245" s="6">
        <v>453.46</v>
      </c>
      <c r="G245" s="1" t="s">
        <v>641</v>
      </c>
      <c r="H245" s="1" t="s">
        <v>198</v>
      </c>
      <c r="I245" s="1" t="s">
        <v>60</v>
      </c>
      <c r="J245" s="1" t="s">
        <v>61</v>
      </c>
      <c r="K245" s="1" t="s">
        <v>642</v>
      </c>
    </row>
    <row r="246" spans="1:11" ht="30" customHeight="1">
      <c r="A246" s="1">
        <f>+A245+1</f>
        <v>209</v>
      </c>
      <c r="B246" s="3">
        <v>41619</v>
      </c>
      <c r="C246" s="1">
        <v>2</v>
      </c>
      <c r="D246" s="34" t="s">
        <v>643</v>
      </c>
      <c r="E246" s="34">
        <v>2648840730</v>
      </c>
      <c r="F246" s="36">
        <v>11279.62</v>
      </c>
      <c r="G246" s="34" t="s">
        <v>191</v>
      </c>
      <c r="H246" s="34" t="s">
        <v>468</v>
      </c>
      <c r="I246" s="34" t="s">
        <v>39</v>
      </c>
      <c r="J246" s="34" t="s">
        <v>77</v>
      </c>
      <c r="K246" s="34" t="s">
        <v>644</v>
      </c>
    </row>
    <row r="247" spans="1:11" ht="6.75" customHeight="1" hidden="1">
      <c r="A247" s="1">
        <f>+A246+1</f>
        <v>210</v>
      </c>
      <c r="B247" s="3">
        <v>41619</v>
      </c>
      <c r="C247" s="1">
        <v>2</v>
      </c>
      <c r="D247" s="34"/>
      <c r="E247" s="34"/>
      <c r="F247" s="36"/>
      <c r="G247" s="34"/>
      <c r="H247" s="34"/>
      <c r="I247" s="34"/>
      <c r="J247" s="34"/>
      <c r="K247" s="34"/>
    </row>
    <row r="248" spans="1:11" ht="6.75" customHeight="1" hidden="1">
      <c r="A248" s="1">
        <f>+A247+1</f>
        <v>211</v>
      </c>
      <c r="B248" s="3">
        <v>41619</v>
      </c>
      <c r="C248" s="1">
        <v>2</v>
      </c>
      <c r="D248" s="34"/>
      <c r="E248" s="34"/>
      <c r="F248" s="36"/>
      <c r="G248" s="34"/>
      <c r="H248" s="34"/>
      <c r="I248" s="34"/>
      <c r="J248" s="34"/>
      <c r="K248" s="34"/>
    </row>
    <row r="249" spans="1:11" ht="30.75" customHeight="1">
      <c r="A249" s="1">
        <f>+A246+1</f>
        <v>210</v>
      </c>
      <c r="B249" s="3">
        <v>41619</v>
      </c>
      <c r="C249" s="1">
        <v>2</v>
      </c>
      <c r="D249" s="1" t="s">
        <v>36</v>
      </c>
      <c r="E249" s="1">
        <v>2431340757</v>
      </c>
      <c r="F249" s="6">
        <v>45712.3</v>
      </c>
      <c r="G249" s="1" t="s">
        <v>645</v>
      </c>
      <c r="H249" s="1" t="s">
        <v>109</v>
      </c>
      <c r="I249" s="1" t="s">
        <v>39</v>
      </c>
      <c r="J249" s="1" t="s">
        <v>77</v>
      </c>
      <c r="K249" s="1" t="s">
        <v>538</v>
      </c>
    </row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30" customHeight="1"/>
    <row r="289" ht="30" customHeight="1"/>
    <row r="290" ht="30" customHeight="1"/>
    <row r="291" ht="30" customHeight="1"/>
    <row r="292" ht="30" customHeight="1"/>
    <row r="293" ht="30" customHeight="1"/>
    <row r="294" ht="30" customHeight="1"/>
    <row r="295" ht="30" customHeight="1"/>
    <row r="296" ht="30" customHeight="1"/>
    <row r="297" ht="30" customHeight="1"/>
    <row r="298" ht="30" customHeight="1"/>
    <row r="299" ht="30" customHeight="1"/>
    <row r="300" ht="30" customHeight="1"/>
    <row r="301" ht="30" customHeight="1"/>
    <row r="302" ht="30" customHeight="1"/>
    <row r="303" ht="30" customHeight="1"/>
    <row r="304" ht="30" customHeight="1"/>
    <row r="305" ht="30" customHeight="1"/>
    <row r="306" ht="30" customHeight="1"/>
    <row r="307" ht="30" customHeight="1"/>
    <row r="308" ht="30" customHeight="1"/>
    <row r="309" ht="30" customHeight="1"/>
    <row r="310" ht="30" customHeight="1"/>
    <row r="311" ht="30" customHeight="1"/>
    <row r="312" ht="30" customHeight="1"/>
    <row r="313" ht="30" customHeight="1"/>
    <row r="314" ht="30" customHeight="1"/>
    <row r="315" ht="30" customHeight="1"/>
    <row r="316" ht="30" customHeight="1"/>
    <row r="317" ht="30" customHeight="1"/>
    <row r="318" ht="30" customHeight="1"/>
    <row r="319" ht="30" customHeight="1"/>
    <row r="320" ht="30" customHeight="1"/>
    <row r="321" ht="30" customHeight="1"/>
    <row r="322" ht="30" customHeight="1"/>
    <row r="323" ht="30" customHeight="1"/>
    <row r="324" ht="30" customHeight="1"/>
    <row r="325" ht="30" customHeight="1"/>
    <row r="326" ht="30" customHeight="1"/>
    <row r="327" ht="30" customHeight="1"/>
    <row r="328" ht="30" customHeight="1"/>
    <row r="329" ht="30" customHeight="1"/>
    <row r="330" ht="30" customHeight="1"/>
    <row r="331" ht="30" customHeight="1"/>
    <row r="332" ht="30" customHeight="1"/>
    <row r="333" ht="30" customHeight="1"/>
    <row r="334" ht="30" customHeight="1"/>
    <row r="335" ht="30" customHeight="1"/>
    <row r="336" ht="30" customHeight="1"/>
    <row r="337" ht="30" customHeight="1"/>
    <row r="338" ht="30" customHeight="1"/>
    <row r="339" ht="30" customHeight="1"/>
    <row r="340" ht="30" customHeight="1"/>
    <row r="341" ht="30" customHeight="1"/>
    <row r="342" ht="30" customHeight="1"/>
    <row r="343" ht="30" customHeight="1"/>
    <row r="344" ht="30" customHeight="1"/>
    <row r="345" ht="30" customHeight="1"/>
    <row r="346" ht="30" customHeight="1"/>
    <row r="347" ht="30" customHeight="1"/>
    <row r="348" ht="30" customHeight="1"/>
    <row r="349" ht="30" customHeight="1"/>
    <row r="350" ht="30" customHeight="1"/>
    <row r="351" ht="30" customHeight="1"/>
    <row r="352" ht="30" customHeight="1"/>
    <row r="353" ht="30" customHeight="1"/>
    <row r="354" ht="30" customHeight="1"/>
    <row r="355" ht="30" customHeight="1"/>
    <row r="356" ht="30" customHeight="1"/>
    <row r="357" ht="30" customHeight="1"/>
    <row r="358" ht="30" customHeight="1"/>
    <row r="359" ht="30" customHeight="1"/>
    <row r="360" ht="30" customHeight="1"/>
    <row r="361" ht="30" customHeight="1"/>
    <row r="362" ht="30" customHeight="1"/>
    <row r="363" ht="30" customHeight="1"/>
    <row r="364" ht="30" customHeight="1"/>
    <row r="365" ht="30" customHeight="1"/>
    <row r="366" ht="30" customHeight="1"/>
    <row r="367" ht="30" customHeight="1"/>
    <row r="368" ht="30" customHeight="1"/>
    <row r="369" ht="30" customHeight="1"/>
    <row r="370" ht="30" customHeight="1"/>
    <row r="371" ht="30" customHeight="1"/>
    <row r="372" ht="30" customHeight="1"/>
    <row r="373" ht="30" customHeight="1"/>
    <row r="374" ht="30" customHeight="1"/>
    <row r="375" ht="30" customHeight="1"/>
    <row r="376" ht="30" customHeight="1"/>
    <row r="377" ht="30" customHeight="1"/>
    <row r="378" ht="30" customHeight="1"/>
    <row r="379" ht="30" customHeight="1"/>
    <row r="380" ht="30" customHeight="1"/>
    <row r="381" ht="30" customHeight="1"/>
    <row r="382" ht="30" customHeight="1"/>
    <row r="383" ht="30" customHeight="1"/>
    <row r="384" ht="30" customHeight="1"/>
    <row r="385" ht="30" customHeight="1"/>
    <row r="386" ht="30" customHeight="1"/>
    <row r="387" ht="30" customHeight="1"/>
    <row r="388" ht="30" customHeight="1"/>
    <row r="389" ht="30" customHeight="1"/>
    <row r="390" ht="30" customHeight="1"/>
    <row r="391" ht="30" customHeight="1"/>
    <row r="392" ht="30" customHeight="1"/>
    <row r="393" ht="30" customHeight="1"/>
    <row r="394" ht="30" customHeight="1"/>
    <row r="395" ht="30" customHeight="1"/>
    <row r="396" ht="30" customHeight="1"/>
    <row r="397" ht="30" customHeight="1"/>
    <row r="398" ht="30" customHeight="1"/>
    <row r="399" ht="30" customHeight="1"/>
    <row r="400" ht="30" customHeight="1"/>
    <row r="401" ht="30" customHeight="1"/>
    <row r="402" ht="30" customHeight="1"/>
    <row r="403" ht="30" customHeight="1"/>
    <row r="404" ht="30" customHeight="1"/>
    <row r="405" ht="30" customHeight="1"/>
    <row r="406" ht="30" customHeight="1"/>
    <row r="407" ht="30" customHeight="1"/>
    <row r="408" ht="30" customHeight="1"/>
    <row r="409" ht="30" customHeight="1"/>
    <row r="410" ht="30" customHeight="1"/>
    <row r="411" ht="30" customHeight="1"/>
    <row r="412" ht="30" customHeight="1"/>
    <row r="413" ht="30" customHeight="1"/>
    <row r="414" ht="30" customHeight="1"/>
    <row r="415" ht="30" customHeight="1"/>
    <row r="416" ht="30" customHeight="1"/>
    <row r="417" ht="30" customHeight="1"/>
    <row r="418" ht="30" customHeight="1"/>
    <row r="419" ht="30" customHeight="1"/>
    <row r="420" ht="30" customHeight="1"/>
    <row r="421" ht="30" customHeight="1"/>
    <row r="422" ht="30" customHeight="1"/>
    <row r="423" ht="30" customHeight="1"/>
    <row r="424" ht="30" customHeight="1"/>
    <row r="425" ht="30" customHeight="1"/>
    <row r="426" ht="30" customHeight="1"/>
    <row r="427" ht="30" customHeight="1"/>
    <row r="428" ht="30" customHeight="1"/>
    <row r="429" ht="30" customHeight="1"/>
    <row r="430" ht="30" customHeight="1"/>
    <row r="431" ht="30" customHeight="1"/>
    <row r="432" ht="30" customHeight="1"/>
    <row r="433" ht="30" customHeight="1"/>
    <row r="434" ht="30" customHeight="1"/>
    <row r="435" ht="30" customHeight="1"/>
    <row r="436" ht="30" customHeight="1"/>
    <row r="437" ht="30" customHeight="1"/>
    <row r="438" ht="30" customHeight="1"/>
    <row r="439" ht="30" customHeight="1"/>
    <row r="440" ht="30" customHeight="1"/>
    <row r="441" ht="30" customHeight="1"/>
    <row r="442" ht="30" customHeight="1"/>
    <row r="443" ht="30" customHeight="1"/>
    <row r="444" ht="30" customHeight="1"/>
    <row r="445" ht="30" customHeight="1"/>
    <row r="446" ht="30" customHeight="1"/>
    <row r="447" ht="30" customHeight="1"/>
    <row r="448" ht="30" customHeight="1"/>
    <row r="449" ht="30" customHeight="1"/>
    <row r="450" ht="30" customHeight="1"/>
    <row r="451" ht="30" customHeight="1"/>
    <row r="452" ht="30" customHeight="1"/>
    <row r="453" ht="30" customHeight="1"/>
    <row r="454" ht="30" customHeight="1"/>
    <row r="455" ht="30" customHeight="1"/>
    <row r="456" ht="30" customHeight="1"/>
    <row r="457" ht="30" customHeight="1"/>
    <row r="458" ht="30" customHeight="1"/>
    <row r="459" ht="30" customHeight="1"/>
    <row r="460" ht="30" customHeight="1"/>
    <row r="461" ht="30" customHeight="1"/>
    <row r="462" ht="30" customHeight="1"/>
    <row r="463" ht="30" customHeight="1"/>
    <row r="464" ht="30" customHeight="1"/>
    <row r="465" ht="30" customHeight="1"/>
    <row r="466" ht="30" customHeight="1"/>
    <row r="467" ht="30" customHeight="1"/>
    <row r="468" ht="30" customHeight="1"/>
    <row r="469" ht="30" customHeight="1"/>
    <row r="470" ht="30" customHeight="1"/>
    <row r="471" ht="30" customHeight="1"/>
    <row r="472" ht="30" customHeight="1"/>
    <row r="473" ht="30" customHeight="1"/>
    <row r="474" ht="30" customHeight="1"/>
    <row r="475" ht="30" customHeight="1"/>
    <row r="476" ht="30" customHeight="1"/>
    <row r="477" ht="30" customHeight="1"/>
    <row r="478" ht="30" customHeight="1"/>
    <row r="479" ht="30" customHeight="1"/>
    <row r="480" ht="30" customHeight="1"/>
    <row r="481" ht="30" customHeight="1"/>
    <row r="482" ht="30" customHeight="1"/>
    <row r="483" ht="30" customHeight="1"/>
    <row r="484" ht="30" customHeight="1"/>
    <row r="485" ht="30" customHeight="1"/>
    <row r="486" ht="30" customHeight="1"/>
    <row r="487" ht="30" customHeight="1"/>
    <row r="488" ht="30" customHeight="1"/>
    <row r="489" ht="30" customHeight="1"/>
    <row r="490" ht="30" customHeight="1"/>
    <row r="491" ht="30" customHeight="1"/>
    <row r="492" ht="30" customHeight="1"/>
    <row r="493" ht="30" customHeight="1"/>
    <row r="494" ht="30" customHeight="1"/>
    <row r="495" ht="30" customHeight="1"/>
    <row r="496" ht="30" customHeight="1"/>
    <row r="497" ht="30" customHeight="1"/>
    <row r="498" ht="30" customHeight="1"/>
    <row r="499" ht="30" customHeight="1"/>
    <row r="500" ht="30" customHeight="1"/>
    <row r="501" ht="30" customHeight="1"/>
    <row r="502" ht="30" customHeight="1"/>
    <row r="503" ht="30" customHeight="1"/>
    <row r="504" ht="30" customHeight="1"/>
    <row r="505" ht="30" customHeight="1"/>
    <row r="506" ht="30" customHeight="1"/>
    <row r="507" ht="30" customHeight="1"/>
    <row r="508" ht="30" customHeight="1"/>
    <row r="509" ht="30" customHeight="1"/>
    <row r="510" ht="30" customHeight="1"/>
    <row r="511" ht="30" customHeight="1"/>
    <row r="512" ht="30" customHeight="1"/>
    <row r="513" ht="30" customHeight="1"/>
    <row r="514" ht="30" customHeight="1"/>
    <row r="515" ht="30" customHeight="1"/>
    <row r="516" ht="30" customHeight="1"/>
    <row r="517" ht="30" customHeight="1"/>
    <row r="518" ht="30" customHeight="1"/>
    <row r="519" ht="30" customHeight="1"/>
    <row r="520" ht="30" customHeight="1"/>
    <row r="521" ht="30" customHeight="1"/>
    <row r="522" ht="30" customHeight="1"/>
    <row r="523" ht="30" customHeight="1"/>
    <row r="524" ht="30" customHeight="1"/>
    <row r="525" ht="30" customHeight="1"/>
    <row r="526" ht="30" customHeight="1"/>
    <row r="527" ht="30" customHeight="1"/>
    <row r="528" ht="30" customHeight="1"/>
    <row r="529" ht="30" customHeight="1"/>
    <row r="530" ht="30" customHeight="1"/>
    <row r="531" ht="30" customHeight="1"/>
  </sheetData>
  <sheetProtection/>
  <mergeCells count="183">
    <mergeCell ref="E246:E248"/>
    <mergeCell ref="D246:D248"/>
    <mergeCell ref="I228:I229"/>
    <mergeCell ref="J228:J229"/>
    <mergeCell ref="K228:K229"/>
    <mergeCell ref="F246:F248"/>
    <mergeCell ref="G246:G248"/>
    <mergeCell ref="H246:H248"/>
    <mergeCell ref="I246:I248"/>
    <mergeCell ref="J246:J248"/>
    <mergeCell ref="K246:K248"/>
    <mergeCell ref="E228:E229"/>
    <mergeCell ref="F228:F229"/>
    <mergeCell ref="G228:G229"/>
    <mergeCell ref="H228:H229"/>
    <mergeCell ref="A228:A229"/>
    <mergeCell ref="B228:B229"/>
    <mergeCell ref="C228:C229"/>
    <mergeCell ref="D228:D229"/>
    <mergeCell ref="J226:J227"/>
    <mergeCell ref="K226:K227"/>
    <mergeCell ref="E226:E227"/>
    <mergeCell ref="D226:D227"/>
    <mergeCell ref="C226:C227"/>
    <mergeCell ref="B226:B227"/>
    <mergeCell ref="A226:A227"/>
    <mergeCell ref="F226:F227"/>
    <mergeCell ref="G226:G227"/>
    <mergeCell ref="H226:H227"/>
    <mergeCell ref="I226:I227"/>
    <mergeCell ref="K164:K166"/>
    <mergeCell ref="G164:G166"/>
    <mergeCell ref="H164:H166"/>
    <mergeCell ref="I164:I166"/>
    <mergeCell ref="J164:J166"/>
    <mergeCell ref="A164:A166"/>
    <mergeCell ref="B164:B166"/>
    <mergeCell ref="C164:C166"/>
    <mergeCell ref="F164:F166"/>
    <mergeCell ref="K167:K169"/>
    <mergeCell ref="A170:A172"/>
    <mergeCell ref="B170:B172"/>
    <mergeCell ref="C170:C172"/>
    <mergeCell ref="F170:F172"/>
    <mergeCell ref="G170:G172"/>
    <mergeCell ref="H170:H172"/>
    <mergeCell ref="I170:I172"/>
    <mergeCell ref="J170:J172"/>
    <mergeCell ref="K170:K172"/>
    <mergeCell ref="G167:G169"/>
    <mergeCell ref="H167:H169"/>
    <mergeCell ref="I167:I169"/>
    <mergeCell ref="J167:J169"/>
    <mergeCell ref="A167:A169"/>
    <mergeCell ref="B167:B169"/>
    <mergeCell ref="C167:C169"/>
    <mergeCell ref="F167:F169"/>
    <mergeCell ref="I114:I115"/>
    <mergeCell ref="J114:J115"/>
    <mergeCell ref="K114:K115"/>
    <mergeCell ref="E114:E115"/>
    <mergeCell ref="F114:F115"/>
    <mergeCell ref="G114:G115"/>
    <mergeCell ref="H114:H115"/>
    <mergeCell ref="A114:A115"/>
    <mergeCell ref="B114:B115"/>
    <mergeCell ref="C114:C115"/>
    <mergeCell ref="D114:D115"/>
    <mergeCell ref="K67:K70"/>
    <mergeCell ref="G67:G70"/>
    <mergeCell ref="H67:H70"/>
    <mergeCell ref="I67:I70"/>
    <mergeCell ref="J67:J70"/>
    <mergeCell ref="A67:A70"/>
    <mergeCell ref="B67:B70"/>
    <mergeCell ref="C67:C70"/>
    <mergeCell ref="F67:F70"/>
    <mergeCell ref="I65:I66"/>
    <mergeCell ref="J65:J66"/>
    <mergeCell ref="K65:K66"/>
    <mergeCell ref="A65:A66"/>
    <mergeCell ref="B65:B66"/>
    <mergeCell ref="C65:C66"/>
    <mergeCell ref="G46:G48"/>
    <mergeCell ref="H46:H48"/>
    <mergeCell ref="F65:F66"/>
    <mergeCell ref="G65:G66"/>
    <mergeCell ref="H65:H66"/>
    <mergeCell ref="G60:G61"/>
    <mergeCell ref="H60:H61"/>
    <mergeCell ref="G57:G59"/>
    <mergeCell ref="F52:F53"/>
    <mergeCell ref="F46:F48"/>
    <mergeCell ref="A46:A48"/>
    <mergeCell ref="B46:B48"/>
    <mergeCell ref="C46:C48"/>
    <mergeCell ref="A49:A53"/>
    <mergeCell ref="D52:D53"/>
    <mergeCell ref="A1:K1"/>
    <mergeCell ref="F27:F29"/>
    <mergeCell ref="G27:G29"/>
    <mergeCell ref="H27:H29"/>
    <mergeCell ref="I27:I29"/>
    <mergeCell ref="K27:K29"/>
    <mergeCell ref="J27:J29"/>
    <mergeCell ref="A40:A42"/>
    <mergeCell ref="E39:E42"/>
    <mergeCell ref="F40:F42"/>
    <mergeCell ref="G40:G42"/>
    <mergeCell ref="B40:B42"/>
    <mergeCell ref="C40:C42"/>
    <mergeCell ref="K39:K42"/>
    <mergeCell ref="D49:D51"/>
    <mergeCell ref="G49:G53"/>
    <mergeCell ref="I39:I42"/>
    <mergeCell ref="J39:J42"/>
    <mergeCell ref="I49:I53"/>
    <mergeCell ref="I46:I48"/>
    <mergeCell ref="K49:K53"/>
    <mergeCell ref="F49:F51"/>
    <mergeCell ref="K46:K48"/>
    <mergeCell ref="J46:J48"/>
    <mergeCell ref="H49:H53"/>
    <mergeCell ref="H57:H59"/>
    <mergeCell ref="I57:I59"/>
    <mergeCell ref="J57:J59"/>
    <mergeCell ref="J49:J53"/>
    <mergeCell ref="H40:H42"/>
    <mergeCell ref="B60:B61"/>
    <mergeCell ref="C60:C61"/>
    <mergeCell ref="F60:F61"/>
    <mergeCell ref="B49:B53"/>
    <mergeCell ref="C49:C53"/>
    <mergeCell ref="E49:E51"/>
    <mergeCell ref="E52:E53"/>
    <mergeCell ref="B57:B59"/>
    <mergeCell ref="C57:C59"/>
    <mergeCell ref="I60:I61"/>
    <mergeCell ref="A57:A59"/>
    <mergeCell ref="J60:J61"/>
    <mergeCell ref="K60:K61"/>
    <mergeCell ref="K57:K59"/>
    <mergeCell ref="A60:A61"/>
    <mergeCell ref="F57:F59"/>
    <mergeCell ref="A96:A98"/>
    <mergeCell ref="J96:J98"/>
    <mergeCell ref="K96:K98"/>
    <mergeCell ref="B96:B98"/>
    <mergeCell ref="C96:C98"/>
    <mergeCell ref="F96:F98"/>
    <mergeCell ref="G96:G98"/>
    <mergeCell ref="H96:H98"/>
    <mergeCell ref="I96:I98"/>
    <mergeCell ref="K108:K109"/>
    <mergeCell ref="B108:B109"/>
    <mergeCell ref="C108:C109"/>
    <mergeCell ref="F108:F109"/>
    <mergeCell ref="G108:G109"/>
    <mergeCell ref="D108:D109"/>
    <mergeCell ref="E108:E109"/>
    <mergeCell ref="A108:A109"/>
    <mergeCell ref="H108:H109"/>
    <mergeCell ref="I108:I109"/>
    <mergeCell ref="J108:J109"/>
    <mergeCell ref="A110:A111"/>
    <mergeCell ref="K123:K125"/>
    <mergeCell ref="G123:G125"/>
    <mergeCell ref="H123:H125"/>
    <mergeCell ref="I123:I125"/>
    <mergeCell ref="J123:J125"/>
    <mergeCell ref="A123:A125"/>
    <mergeCell ref="B123:B125"/>
    <mergeCell ref="C123:C125"/>
    <mergeCell ref="F123:F125"/>
    <mergeCell ref="A178:A180"/>
    <mergeCell ref="B178:B180"/>
    <mergeCell ref="C178:C180"/>
    <mergeCell ref="F178:F180"/>
    <mergeCell ref="K178:K180"/>
    <mergeCell ref="G178:G180"/>
    <mergeCell ref="H178:H180"/>
    <mergeCell ref="I178:I180"/>
    <mergeCell ref="J178:J180"/>
  </mergeCells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Segretario</dc:creator>
  <cp:keywords/>
  <dc:description/>
  <cp:lastModifiedBy>g.salsetti</cp:lastModifiedBy>
  <dcterms:created xsi:type="dcterms:W3CDTF">2013-01-16T09:07:17Z</dcterms:created>
  <dcterms:modified xsi:type="dcterms:W3CDTF">2013-12-11T11:39:54Z</dcterms:modified>
  <cp:category/>
  <cp:version/>
  <cp:contentType/>
  <cp:contentStatus/>
</cp:coreProperties>
</file>