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6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<sst xmlns="http://schemas.openxmlformats.org/spreadsheetml/2006/main" count="1442" uniqueCount="679">
  <si>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</si>
  <si>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</si>
  <si>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</si>
  <si>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</si>
  <si>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</si>
  <si>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</si>
  <si>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</si>
  <si>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</si>
  <si>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</si>
  <si>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</si>
  <si>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</si>
  <si>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</si>
  <si>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</si>
  <si>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</si>
  <si>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</si>
  <si>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</si>
  <si>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</si>
  <si>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</si>
  <si>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</si>
  <si>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</si>
  <si>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</si>
  <si>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</si>
  <si>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</si>
  <si>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</si>
  <si>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</si>
  <si>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</si>
  <si>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</si>
  <si>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</si>
  <si>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</si>
  <si>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</si>
  <si>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</si>
  <si>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</si>
  <si>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</si>
  <si>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</si>
  <si>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</si>
  <si>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</si>
  <si>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</si>
  <si>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</si>
  <si>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</si>
  <si>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</si>
  <si>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</si>
  <si>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</si>
  <si>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</si>
  <si>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</si>
  <si>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</si>
  <si>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</si>
  <si>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</si>
  <si>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</si>
  <si>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</si>
  <si>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</si>
  <si>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</si>
  <si>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</si>
  <si>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</si>
  <si>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</si>
  <si>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</si>
  <si>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</si>
  <si>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</si>
  <si>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</si>
  <si>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</si>
  <si>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</si>
  <si>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</si>
  <si>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</si>
  <si>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</si>
  <si>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</si>
  <si>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</si>
  <si>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</si>
  <si>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</si>
  <si>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</si>
  <si>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</si>
  <si>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</si>
  <si>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</si>
  <si>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</si>
  <si>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</si>
  <si>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</si>
  <si>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</si>
  <si>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</si>
  <si>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</si>
  <si>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</si>
  <si>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</si>
  <si>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</si>
  <si>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</si>
  <si>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</si>
  <si>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</si>
  <si>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</si>
  <si>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</si>
  <si>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</si>
  <si>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</si>
  <si>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</si>
  <si>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</si>
  <si>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</si>
  <si>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</si>
  <si>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</si>
  <si>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</si>
  <si>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</si>
  <si>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</si>
  <si>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</si>
  <si>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</si>
  <si>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</si>
  <si>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</si>
  <si>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</si>
  <si>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</si>
  <si>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</si>
  <si>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</si>
  <si>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</si>
  <si>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</si>
  <si>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</si>
  <si>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</si>
  <si>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</si>
  <si>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</si>
  <si>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</si>
  <si>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</si>
  <si>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</si>
  <si>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</si>
  <si>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</si>
  <si>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</si>
  <si>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</si>
  <si>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</si>
  <si>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</si>
  <si>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</si>
  <si>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</si>
  <si>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</si>
  <si>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</si>
  <si>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</si>
  <si>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</si>
  <si>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</si>
  <si>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</si>
  <si>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</si>
  <si>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</si>
  <si>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</si>
  <si>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</si>
  <si>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</si>
  <si>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</si>
  <si>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</si>
  <si>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</si>
  <si>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</si>
  <si>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</si>
  <si>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</si>
  <si>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</si>
  <si>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</si>
  <si>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</si>
  <si>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</si>
  <si>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</si>
  <si>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</si>
  <si>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</si>
  <si>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</si>
  <si>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</si>
  <si>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</si>
  <si>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</si>
  <si>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</si>
  <si>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</si>
  <si>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</si>
  <si>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</si>
  <si>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</si>
  <si>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</si>
  <si>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</si>
  <si>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</si>
  <si>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</si>
  <si>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</si>
  <si>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</si>
  <si>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</si>
  <si>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</si>
  <si>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</si>
  <si>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</si>
  <si>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</si>
  <si>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</si>
  <si>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</si>
  <si>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</si>
  <si>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</si>
  <si>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</si>
  <si>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</si>
  <si>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</si>
  <si>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</si>
  <si>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</si>
  <si>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</si>
  <si>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</si>
  <si>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</si>
  <si>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</si>
  <si>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</si>
  <si>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</si>
  <si>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</si>
  <si>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</si>
  <si>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</si>
  <si>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</si>
  <si>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</si>
  <si>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</si>
  <si>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</si>
  <si>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</si>
  <si>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</si>
  <si>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</si>
  <si>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</si>
  <si>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</si>
  <si>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</si>
  <si>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</si>
  <si>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</si>
  <si>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</si>
  <si>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</si>
  <si>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</si>
  <si>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</si>
  <si>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</si>
  <si>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</si>
  <si>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</si>
  <si>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</si>
  <si>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</si>
  <si>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</si>
  <si>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</si>
  <si>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</si>
  <si>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</si>
  <si>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</si>
  <si>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</si>
  <si>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</si>
  <si>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</si>
  <si>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</si>
  <si>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</si>
  <si>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</si>
  <si>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</si>
  <si>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</si>
  <si>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</si>
  <si>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</si>
  <si>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</si>
  <si>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</si>
  <si>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</si>
  <si>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</si>
  <si>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</si>
  <si>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</si>
  <si>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</si>
  <si>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</si>
  <si>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</si>
  <si>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</si>
  <si>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</si>
  <si>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</si>
  <si>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</si>
  <si>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</si>
  <si>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</si>
  <si>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</si>
  <si>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</si>
  <si>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</si>
  <si>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</si>
  <si>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</si>
  <si>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</si>
  <si>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</si>
  <si>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</si>
  <si>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</si>
  <si>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</si>
  <si>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</si>
  <si>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</si>
  <si>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</si>
  <si>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</si>
  <si>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</si>
  <si>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</si>
  <si>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</si>
  <si>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</si>
  <si>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</si>
  <si>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</si>
  <si>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</si>
  <si>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</si>
  <si>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</si>
  <si>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</si>
  <si>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</si>
  <si>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</si>
  <si>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</si>
  <si>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</si>
  <si>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</si>
  <si>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</si>
  <si>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</si>
  <si>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</si>
  <si>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</si>
  <si>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</si>
  <si>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</si>
  <si>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</si>
  <si>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</si>
  <si>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</si>
  <si>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</si>
  <si>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</si>
  <si>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</si>
  <si>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</si>
  <si>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</si>
  <si>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</si>
  <si>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</si>
  <si>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</si>
  <si>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</si>
  <si>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</si>
  <si>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</si>
  <si>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</si>
  <si>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</si>
  <si>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</si>
  <si>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</si>
  <si>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</si>
  <si>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</si>
  <si>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</si>
  <si>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</si>
  <si>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</si>
  <si>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</si>
  <si>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</si>
  <si>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</si>
  <si>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</si>
  <si>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</si>
  <si>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</si>
  <si>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</si>
  <si>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</si>
  <si>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</si>
  <si>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</si>
  <si>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</si>
  <si>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</si>
  <si>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</si>
  <si>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</si>
  <si>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</si>
  <si>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</si>
  <si>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</si>
  <si>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</si>
  <si>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</si>
  <si>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</si>
  <si>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</si>
  <si>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</si>
  <si>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</si>
  <si>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</si>
  <si>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</si>
  <si>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</si>
  <si>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</si>
  <si>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</si>
  <si>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</si>
  <si>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</si>
  <si>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</si>
  <si>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</si>
  <si>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</si>
  <si>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</si>
  <si>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</si>
  <si>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</si>
  <si>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</si>
  <si>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</si>
  <si>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</si>
  <si>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</si>
  <si>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</si>
  <si>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</si>
  <si>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</si>
  <si>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</si>
  <si>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</si>
  <si>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</si>
  <si>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</si>
  <si>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</si>
  <si>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</si>
  <si>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</si>
  <si>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</si>
  <si>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</si>
  <si>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</si>
  <si>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</si>
  <si>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</si>
  <si>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</si>
  <si>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</si>
  <si>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</si>
  <si>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</si>
  <si>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</si>
  <si>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</si>
  <si>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</si>
  <si>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</si>
  <si>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</si>
  <si>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</si>
  <si>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</si>
  <si>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</si>
  <si>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</si>
  <si>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</si>
  <si>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</si>
  <si>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</si>
  <si>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</si>
  <si>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</si>
  <si>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</si>
  <si>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</si>
  <si>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</si>
  <si>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</si>
  <si>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</si>
  <si>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</si>
  <si>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</si>
  <si>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</si>
  <si>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</si>
  <si>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</si>
  <si>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</si>
  <si>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</si>
  <si>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</si>
  <si>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</si>
  <si>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</si>
  <si>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</si>
  <si>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</si>
  <si>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</si>
  <si>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</si>
  <si>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</si>
  <si>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</si>
  <si>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</si>
  <si>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</si>
  <si>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</si>
  <si>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</si>
  <si>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</si>
  <si>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</si>
  <si>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</si>
  <si>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</si>
  <si>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</si>
  <si>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</si>
  <si>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</si>
  <si>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</si>
  <si>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</si>
  <si>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</si>
  <si>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</si>
  <si>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</si>
  <si>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</si>
  <si>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</si>
  <si>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</si>
  <si>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</si>
  <si>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</si>
  <si>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</si>
  <si>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</si>
  <si>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</si>
  <si>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</si>
  <si>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</si>
  <si>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</si>
  <si>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</si>
  <si>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</si>
  <si>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</si>
  <si>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</si>
  <si>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</si>
  <si>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</si>
  <si>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</si>
  <si>
    <t>10/072013</t>
  </si>
  <si>
    <t>Emmepi di Minerva Sergio</t>
  </si>
  <si>
    <t>proposta det. N.194 del 29/04/2013</t>
  </si>
  <si>
    <t>Programma gestione randagismo - maggio - giugno 2012</t>
  </si>
  <si>
    <t>19/072013</t>
  </si>
  <si>
    <t>Mandato n. 1187</t>
  </si>
  <si>
    <t>Prop. Det. N 328 del 17/7/2013</t>
  </si>
  <si>
    <t>Cartolibreria di Reho Giorgio - Racale</t>
  </si>
  <si>
    <t>Fornitura libri di testo scuola primaria</t>
  </si>
  <si>
    <t>Prop. Det. N 248 del 06/062013</t>
  </si>
  <si>
    <t xml:space="preserve">Mandati n. 566; 1089;1090;1190;1191. </t>
  </si>
  <si>
    <t>proposta det. N. 331 del 22/07/2013</t>
  </si>
  <si>
    <t>Trasporto scolastico GIUGNO 2012</t>
  </si>
  <si>
    <t>Det. Sett. N. 343 del 01/08/2013</t>
  </si>
  <si>
    <t>Esecuzione Del. G. C. n. 103 del 28/11/2012</t>
  </si>
  <si>
    <t>Det. n. 371 del 08/08/2013</t>
  </si>
  <si>
    <t>D'Ambrosio Paola</t>
  </si>
  <si>
    <t>Rimborso Oneri concessori Permesso di costruire n. 81/2010</t>
  </si>
  <si>
    <t>proposta det. N. 357 del 06/08/2013</t>
  </si>
  <si>
    <t>Pagamento fatture mesi giugno - luglio 2013</t>
  </si>
  <si>
    <t>Det. N.360 del 07/08/2013</t>
  </si>
  <si>
    <t>Organizzazione "Il Canto delle Cicale 9-29 agosto 2013"</t>
  </si>
  <si>
    <t>Prop. Det. N 332 del 07/08/2013</t>
  </si>
  <si>
    <t>Centro Assistenza auto srl</t>
  </si>
  <si>
    <t>Manutenzione straordinaria scuolabus</t>
  </si>
  <si>
    <t>Prop. Det. N 340 del 31/07/2013</t>
  </si>
  <si>
    <t>Prop. Det. N. 374 del 13/08/2013</t>
  </si>
  <si>
    <t xml:space="preserve">Fornitura alimenti per cani </t>
  </si>
  <si>
    <t>proposta det. N. 306 del 05/07/2013</t>
  </si>
  <si>
    <t>Liquidazione III acconto contributo spese</t>
  </si>
  <si>
    <t>Prop. det. N. 377 del 13/8/2013</t>
  </si>
  <si>
    <t>Liquidazione saldo contributo spese</t>
  </si>
  <si>
    <t>Prop. Det. n.376 del 13/08/2013</t>
  </si>
  <si>
    <t>Global service Srl di Spennato Fabio</t>
  </si>
  <si>
    <t>Trasporto scolastico 2012-2013</t>
  </si>
  <si>
    <t>Prop. Det. n. 361 del 07/08/2013</t>
  </si>
  <si>
    <t>MAD Management di  De Souza Claudia Francisca</t>
  </si>
  <si>
    <t>Cereal Farine di Gnoni Maurizio</t>
  </si>
  <si>
    <t>Refezione scolastica gennaio - febbraio 2013</t>
  </si>
  <si>
    <t>Prop. Det. n. 364 del 08/08/2013</t>
  </si>
  <si>
    <t>Ufficio SIAE</t>
  </si>
  <si>
    <t>Diritti d'autore per "Il Canto delle Cicale"</t>
  </si>
  <si>
    <t>Prop. Det. n. 362 del 07/08/2013</t>
  </si>
  <si>
    <t>II trimestre 2013</t>
  </si>
  <si>
    <t>Famiglia affidataria</t>
  </si>
  <si>
    <t>Prop. Det. n. 367 del 08/08/2013</t>
  </si>
  <si>
    <t>Progetto Ambiente Bacino di Lecce €. 9845,8</t>
  </si>
  <si>
    <t>MBM ambiente srl Nardò importo: 819,44</t>
  </si>
  <si>
    <t>Progetto Ambiente Prov. Lecce €.6164,07</t>
  </si>
  <si>
    <t>Liquidazione fatture mese di giugno 2013</t>
  </si>
  <si>
    <t>Liquidazione fatture mese di maggio 2013</t>
  </si>
  <si>
    <t>proposta det. N.341 del 01/08/2013</t>
  </si>
  <si>
    <t>Progetto Ambiente Bacino di Lecce €. 11417,58</t>
  </si>
  <si>
    <t>MBM ambiente srl Nardò importo: 783,95</t>
  </si>
  <si>
    <t>Progetto Ambiente Prov. Lecce €.5897,55</t>
  </si>
  <si>
    <t>De Matteis Luigi; De Matteis Tiziana</t>
  </si>
  <si>
    <t>Debito fuori bilancio</t>
  </si>
  <si>
    <t>Liquidazione II rata</t>
  </si>
  <si>
    <t>Prop. Det. n. 311 del 09/07/2013</t>
  </si>
  <si>
    <t>Liquidazione fatture mese di aprile 2013</t>
  </si>
  <si>
    <t>Progetto Ambiente Bacino di Lecce €. 10274,94</t>
  </si>
  <si>
    <t>MBM ambiente srl Nardò importo: 862,32</t>
  </si>
  <si>
    <t>Progetto Ambiente Prov. Lecce €. 6487,39</t>
  </si>
  <si>
    <t>proposta det. N.333 del 24/07/2013</t>
  </si>
  <si>
    <t>Ditta Muci Srl</t>
  </si>
  <si>
    <t>Manutenzione straordinaria edificio scolastico  Via Montello</t>
  </si>
  <si>
    <t>Prop. Det. N. 298 del 03/07/2013</t>
  </si>
  <si>
    <t>Ditta C&amp;G SERVICE SRL di San Cassiano</t>
  </si>
  <si>
    <t>Servizio postale privato</t>
  </si>
  <si>
    <t>Prop. Det. N. 384 del 23/08/2013</t>
  </si>
  <si>
    <t xml:space="preserve">Polizza assicurativa borse lavoro </t>
  </si>
  <si>
    <t>Assicurazione UNIPOL</t>
  </si>
  <si>
    <t>Mandati n. 1373/1374</t>
  </si>
  <si>
    <t>Progetto Ambiente Bacino di Lecce €. 10667,42</t>
  </si>
  <si>
    <t>MBM ambiente srl Nardò importo: 582,84</t>
  </si>
  <si>
    <t>Progetto Ambiente Prov. Lecce € 4384,93</t>
  </si>
  <si>
    <t>Liquidazione fatture mese di marzo 2013</t>
  </si>
  <si>
    <t>proposta det. N.206 del 08/05/2013</t>
  </si>
  <si>
    <t xml:space="preserve">Canoni  gennaio e febbraio 2013 diversi stabili comunali </t>
  </si>
  <si>
    <t>Mandato n. 1380</t>
  </si>
  <si>
    <t>Enel distribuzione spa</t>
  </si>
  <si>
    <t>Canoni periodici diversi stabili comunali - maggio/luglio 2013</t>
  </si>
  <si>
    <t>mandati n. 1384-1385-1386</t>
  </si>
  <si>
    <t>Fornitura manifesti "servizio raccolta RSU ed assimilati alla marina di Alliste"; "Libri di testo a.s. 2013/2014"</t>
  </si>
  <si>
    <t>Mandati n. 1389-1390-1391</t>
  </si>
  <si>
    <t>Enel Servizio Elettrico  spa</t>
  </si>
  <si>
    <t xml:space="preserve">Canoni  perodici diversi stabili comunali </t>
  </si>
  <si>
    <t>Mandati n. 1397-1398-1399</t>
  </si>
  <si>
    <t>mandato n. 1383-1401-1402-1403-1404</t>
  </si>
  <si>
    <t>GDF Suez Energie energie spa</t>
  </si>
  <si>
    <t>Fornitura gas Biblioteca comunale</t>
  </si>
  <si>
    <t>Mandato n. 1400</t>
  </si>
  <si>
    <t>Centro Factoring spa</t>
  </si>
  <si>
    <t>Fatt. II bimestre telecom</t>
  </si>
  <si>
    <t>Mandati n. 1405-1406</t>
  </si>
  <si>
    <t xml:space="preserve">Studio Decam </t>
  </si>
  <si>
    <t>Certificato prevenzione incendi</t>
  </si>
  <si>
    <t xml:space="preserve">Pagamento fatture </t>
  </si>
  <si>
    <t>Det. N. 115 del 02/09/2010</t>
  </si>
  <si>
    <t>Fornitura manifesti relativi al "Canto delle Cicale 2013"</t>
  </si>
  <si>
    <t>Prop. Det. N. 350 del 05/08/2013</t>
  </si>
  <si>
    <t>Acquisto banchi monoposto  sedie per alunni</t>
  </si>
  <si>
    <t>Prop. Det. N. 103 del 21/2/2013</t>
  </si>
  <si>
    <t>Gianfreda Pasquale</t>
  </si>
  <si>
    <t>Fatture telecom</t>
  </si>
  <si>
    <t>Mandati n. 1413-1414-1415</t>
  </si>
  <si>
    <t>liquidazione contributo mesi giugno - luglio - agosto 2013</t>
  </si>
  <si>
    <t>proposta det. N. 231del 24/5/2013</t>
  </si>
  <si>
    <t>Det. Settore n.118 del 04/03/2013</t>
  </si>
  <si>
    <t>F.lli Fersini snc</t>
  </si>
  <si>
    <t>Manutenzione straord. Strade Alliste e Felline</t>
  </si>
  <si>
    <t>Prop. Det. N. 404 del 12/09/2013</t>
  </si>
  <si>
    <t>SRRFNN60H27L074Y</t>
  </si>
  <si>
    <t>Lavori impianto idrico cimitero</t>
  </si>
  <si>
    <t>pagamento fatture 2012</t>
  </si>
  <si>
    <t>FRRLCU61T14A208I</t>
  </si>
  <si>
    <t>Ditta Meridional scavi snc</t>
  </si>
  <si>
    <t>Interventi manutenzione straordinaria campo sportivo</t>
  </si>
  <si>
    <t>servizio igiene ambientale - giugno</t>
  </si>
  <si>
    <t>Det. N. 326 del 16/7/2013</t>
  </si>
  <si>
    <t xml:space="preserve"> mandati n. 1539-1540</t>
  </si>
  <si>
    <t>Pulizia litorali 2013</t>
  </si>
  <si>
    <t>Determina n. 368 del 08/08/2013</t>
  </si>
  <si>
    <t>Ordinativi III trimestre 2013</t>
  </si>
  <si>
    <t>Proposta  Det. Settore N. 432 del 03/10/2013</t>
  </si>
  <si>
    <t>Affidamento familiare minore</t>
  </si>
  <si>
    <t>aiuto economico settembre 2013</t>
  </si>
  <si>
    <t>Prop. determ. N. 463 del 17/10/2013</t>
  </si>
  <si>
    <t>Det. N.278 del 25/06/2013</t>
  </si>
  <si>
    <t>R.V. e L.P.</t>
  </si>
  <si>
    <t>C.V.</t>
  </si>
  <si>
    <t>aiuto economico 3° trimestre 2013</t>
  </si>
  <si>
    <t>determ. N.460 del 17/10/2013</t>
  </si>
  <si>
    <t>pagamento fattura giugno 2013</t>
  </si>
  <si>
    <t>Oneri smaltimento rifiuti urbani</t>
  </si>
  <si>
    <t>Det settore n. 342 del 01/08/2013</t>
  </si>
  <si>
    <t>Publinforma srl - Barletta (BT)</t>
  </si>
  <si>
    <t>MBM ambiente srl  -Nardò (LE)</t>
  </si>
  <si>
    <t>Consorzio Progetto Ambiente Provincia di Lecce srl- Massafra (TA)</t>
  </si>
  <si>
    <t>Servizio inserzione telematica indizione gara refezione scolastica</t>
  </si>
  <si>
    <t>Det settore n. 426 del 30/09/2013</t>
  </si>
  <si>
    <t>Coop.Soc. Ampio Spazio Arl - Ugento (LE)</t>
  </si>
  <si>
    <t>Educativa domiciliare minore</t>
  </si>
  <si>
    <t>Liquidazione fatture da novembre 2012 ad agosto 2013</t>
  </si>
  <si>
    <t>Det settore n. 435 del 03/10/2013</t>
  </si>
  <si>
    <t>Karà snc di Costantini Francesca</t>
  </si>
  <si>
    <t>Sentenza 134/2013 Tribunale Maglie</t>
  </si>
  <si>
    <t>decreto ingiuntivo</t>
  </si>
  <si>
    <t>Mandato n. 1708/2013</t>
  </si>
  <si>
    <t>E-ON Energia spa</t>
  </si>
  <si>
    <t xml:space="preserve">Accordo transattivosaldo debito fatture </t>
  </si>
  <si>
    <t>Det. Sett. N. 486 del 05/11/2013</t>
  </si>
  <si>
    <t xml:space="preserve">Assicurazione Lupo snc </t>
  </si>
  <si>
    <t>Copertura assicurativa automezzo protezione civile</t>
  </si>
  <si>
    <t>Det. Sett. N. 493 del 06/11/2013</t>
  </si>
  <si>
    <t>Inex infissi di Marrocco Valerio</t>
  </si>
  <si>
    <t>Manutenzione straordinaria scuola materna Felline</t>
  </si>
  <si>
    <t>Det. N.464 del 17/10/2013</t>
  </si>
  <si>
    <t>Cataldi Silvano</t>
  </si>
  <si>
    <t>CTLSVN48S29G325T</t>
  </si>
  <si>
    <t>Statuette premio kallistos 2013</t>
  </si>
  <si>
    <t>Det settore n. 347 del 02/08/2013</t>
  </si>
  <si>
    <t>CRVLSN78M18D883M</t>
  </si>
  <si>
    <t>Servizi prevenzione randagismo - acquisto alimenti</t>
  </si>
  <si>
    <t xml:space="preserve"> Det. Sett. N.398 del 10/09/2013</t>
  </si>
  <si>
    <t>Parrocchia Trasf. Gesu Cristo Alliste; Parrocchia S. Leucio - Felline</t>
  </si>
  <si>
    <t>Contributo feste patronali</t>
  </si>
  <si>
    <t>Det settore n. 529 del 25/11/2013</t>
  </si>
  <si>
    <t>Tecno Med Sud di Coppi Giuseppe -Turi (BA)</t>
  </si>
  <si>
    <t>CPPGPP77D21F280V</t>
  </si>
  <si>
    <t>Acquisto statuettein bronzo</t>
  </si>
  <si>
    <t>Det settore n. 347 del 2/5/2013</t>
  </si>
  <si>
    <t>Ditta Soluzioni Ufficio</t>
  </si>
  <si>
    <t xml:space="preserve">Fornitura toner </t>
  </si>
  <si>
    <t>Prop. Det. N. 296 del 02/07/2013</t>
  </si>
  <si>
    <t>Proposta Det.  n. 505 del 14/11/2013</t>
  </si>
  <si>
    <t>Ditta Martinese Carburanti  - Tricase</t>
  </si>
  <si>
    <t>MRTCBR77C10L419L</t>
  </si>
  <si>
    <t>fornitura gasolio riscaldamento edifici scolastici</t>
  </si>
  <si>
    <t>Det.settore n. 70 del 07/02/2012</t>
  </si>
  <si>
    <t>Servizio recupero rifiuti ingombranti</t>
  </si>
  <si>
    <t>Det. Settore: n.576 del 06/10/2011; n. 368 del 13,07,2012</t>
  </si>
  <si>
    <t>mand. N. 1815-1816+1817</t>
  </si>
  <si>
    <t>Mandati n.: 1818-1819-1820-1821-1822-1823-1824</t>
  </si>
  <si>
    <t>Servizio assistenza software e manutenzione impianto informatico</t>
  </si>
  <si>
    <t>Rubino Laura</t>
  </si>
  <si>
    <t>RBNLRA62R71A662C</t>
  </si>
  <si>
    <t>Incarico progettazione esecutiva Asse VII PO FESR 2007/2013</t>
  </si>
  <si>
    <t>proposta det. N. 454 del 24/09/2012</t>
  </si>
  <si>
    <t>Protopapa Maria Grazia</t>
  </si>
  <si>
    <t>PRTMGR68R42D883Z</t>
  </si>
  <si>
    <t xml:space="preserve">Ditta CLIO Spa </t>
  </si>
  <si>
    <t>Servizi per la connettività anno 2012 - realizzazione punto rete biblioteca comunale</t>
  </si>
  <si>
    <t>Mandati n.: 1827-1828-1830</t>
  </si>
  <si>
    <t>Det settore n. 347 del 2/8/2013</t>
  </si>
  <si>
    <t>Acquisto bollettini postali per invio tares</t>
  </si>
  <si>
    <t>Proposta  Det. Settore N. 527del 25/11/2013</t>
  </si>
  <si>
    <t>Determina n. 335 del 26/07/2013</t>
  </si>
  <si>
    <t>Wolters Kluver Italia Srl - Assago</t>
  </si>
  <si>
    <t xml:space="preserve">Abbonamento Sistema Leggi di Italia </t>
  </si>
  <si>
    <t>Mandato n. 1840</t>
  </si>
  <si>
    <t>Prop. det. N. 504 del 14/11/2013</t>
  </si>
  <si>
    <t>Equitalia Nomos Spa</t>
  </si>
  <si>
    <t>Quota adesione ANCI anni 2011</t>
  </si>
  <si>
    <t>Saldo contributo spese</t>
  </si>
  <si>
    <t>Prop. det. N. 249 del 18/04/2011</t>
  </si>
  <si>
    <t>Cel - casa editrice</t>
  </si>
  <si>
    <t>Acconto acq. Dichiarazione ici</t>
  </si>
  <si>
    <t>Prop. det. N. 30 del 25/5/2009</t>
  </si>
  <si>
    <t>Venneri Gerardo</t>
  </si>
  <si>
    <t>Gettone di presenza Commissione Comunale Vigilanza spettacoli</t>
  </si>
  <si>
    <t>Prop. det. N. 416 del 18/09/2013</t>
  </si>
  <si>
    <t xml:space="preserve">pagamento quota associativa 2011-2012 </t>
  </si>
  <si>
    <t>Mandati n.: 1855-1857</t>
  </si>
  <si>
    <t>Provincia di Brindisi</t>
  </si>
  <si>
    <t>Quota annuale  "sistema biblioteche"</t>
  </si>
  <si>
    <t>Prop. det. N. 294 del 1/6/2012</t>
  </si>
  <si>
    <t>Coop. Soc. Santo Eugenio arl Nardò</t>
  </si>
  <si>
    <t>pagamento fatture gennaio e febbraio 2013</t>
  </si>
  <si>
    <t>Det.settore n. 495 del 7/11/2013</t>
  </si>
  <si>
    <t>Prop. Det. n. 535 del 28/11/2013</t>
  </si>
  <si>
    <t>Progetto Ambiente Bacino Lecce 3</t>
  </si>
  <si>
    <t>proposta det. N.342 del 01/08/2013</t>
  </si>
  <si>
    <t>servizio igiene ambientale - LUGLIO 2013</t>
  </si>
  <si>
    <t>Marrocco Rodolfo</t>
  </si>
  <si>
    <t>MRRRLF63L09F109I</t>
  </si>
  <si>
    <t>Incarico rilievi catastali</t>
  </si>
  <si>
    <t>Det. N.389 del 30/8/2013</t>
  </si>
  <si>
    <t xml:space="preserve">Canoni marzo e aprile 2013 diversi stabili comunali </t>
  </si>
  <si>
    <t>Mandati n. 1860 - 1865</t>
  </si>
  <si>
    <t>Avv. Vantaggiato Angelo</t>
  </si>
  <si>
    <t>VNTNGL58R08E506A</t>
  </si>
  <si>
    <t xml:space="preserve">Ricorso Tar avverso Det. Gestione risorse n. 93/2010; Vertenza karà </t>
  </si>
  <si>
    <t>mandati n. 1874-1875</t>
  </si>
  <si>
    <t>Farmacia Trotta - Felline</t>
  </si>
  <si>
    <t>Spese Servizio Prevenzione Randagismo</t>
  </si>
  <si>
    <t>Det. N. 457 del 16/10/2013</t>
  </si>
  <si>
    <t>mandati dal n. 1870 al n. 1873</t>
  </si>
  <si>
    <t xml:space="preserve">Refezione scolastica </t>
  </si>
  <si>
    <t>Prop. Det. n. 468 del 18/10/2013</t>
  </si>
  <si>
    <t xml:space="preserve"> Det. Settore N. 469 del 18/10/2013</t>
  </si>
  <si>
    <t>Det. N.454 del 15/10/2013</t>
  </si>
  <si>
    <t>Rimborso spese Centro revisioni e collaudi</t>
  </si>
  <si>
    <t>Liquidazione fattura  II quadrimestre 2013</t>
  </si>
  <si>
    <t>proposta det. N. 479 del 28/10/2013</t>
  </si>
  <si>
    <t>Serpone Vincenzo</t>
  </si>
  <si>
    <t>Fornitura bandiera commemorazione 2/4 novembre 2013</t>
  </si>
  <si>
    <t>Proposta Det.  n. 490 del 06/11/2013</t>
  </si>
  <si>
    <t>Napoli Claudio</t>
  </si>
  <si>
    <t>Rimborso spese manifestazione 4 novembre 2013</t>
  </si>
  <si>
    <t>Polimeno Anna Luisa</t>
  </si>
  <si>
    <t>Fornitura vestiaro Vigili Urbani</t>
  </si>
  <si>
    <t>proposta det. N. 441 del 07/10/2013</t>
  </si>
  <si>
    <t>Mandati n.: 1845-1846-1847-1848-1849-1876-1878-1879-1882-1883-1884-1886-1888</t>
  </si>
  <si>
    <t>OTIS servizi Srl - Milano</t>
  </si>
  <si>
    <t>Manutenzione impianti</t>
  </si>
  <si>
    <t>Det. N.438 del 04/10/2013</t>
  </si>
  <si>
    <t>Poste Italiane - Filiale Lecce</t>
  </si>
  <si>
    <t>Incremento Conto corrente postale</t>
  </si>
  <si>
    <t>Mandato n. 1894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</si>
</sst>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"/>
  <sheetViews>
    <sheetView tabSelected="1" zoomScalePageLayoutView="0" workbookViewId="0" topLeftCell="A65">
      <selection activeCell="G60" sqref="G60:G61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10.00390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6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5">
        <v>15813.59</v>
      </c>
      <c r="G27" s="12" t="s">
        <v>114</v>
      </c>
      <c r="H27" s="12" t="s">
        <v>109</v>
      </c>
      <c r="I27" s="12" t="s">
        <v>39</v>
      </c>
      <c r="J27" s="12" t="s">
        <v>77</v>
      </c>
      <c r="K27" s="12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22"/>
      <c r="G28" s="18"/>
      <c r="H28" s="18"/>
      <c r="I28" s="18"/>
      <c r="J28" s="18"/>
      <c r="K28" s="18"/>
    </row>
    <row r="29" spans="1:11" ht="36">
      <c r="A29" s="1"/>
      <c r="B29" s="1"/>
      <c r="C29" s="1"/>
      <c r="D29" s="1" t="s">
        <v>113</v>
      </c>
      <c r="E29" s="1">
        <v>3645690755</v>
      </c>
      <c r="F29" s="16"/>
      <c r="G29" s="13"/>
      <c r="H29" s="13"/>
      <c r="I29" s="13"/>
      <c r="J29" s="13"/>
      <c r="K29" s="13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34"/>
      <c r="F39" s="7">
        <v>1125</v>
      </c>
      <c r="G39" s="5" t="s">
        <v>149</v>
      </c>
      <c r="H39" s="5" t="s">
        <v>150</v>
      </c>
      <c r="I39" s="12" t="s">
        <v>26</v>
      </c>
      <c r="J39" s="12" t="s">
        <v>13</v>
      </c>
      <c r="K39" s="12" t="s">
        <v>154</v>
      </c>
    </row>
    <row r="40" spans="1:11" ht="12" customHeight="1">
      <c r="A40" s="12"/>
      <c r="B40" s="12"/>
      <c r="C40" s="18"/>
      <c r="D40" s="1" t="s">
        <v>152</v>
      </c>
      <c r="E40" s="20"/>
      <c r="F40" s="22"/>
      <c r="G40" s="18"/>
      <c r="H40" s="18"/>
      <c r="I40" s="18"/>
      <c r="J40" s="18"/>
      <c r="K40" s="18"/>
    </row>
    <row r="41" spans="1:11" ht="12" customHeight="1">
      <c r="A41" s="18"/>
      <c r="B41" s="18"/>
      <c r="C41" s="18"/>
      <c r="D41" s="1" t="s">
        <v>153</v>
      </c>
      <c r="E41" s="20"/>
      <c r="F41" s="22"/>
      <c r="G41" s="18"/>
      <c r="H41" s="18"/>
      <c r="I41" s="18"/>
      <c r="J41" s="18"/>
      <c r="K41" s="18"/>
    </row>
    <row r="42" spans="1:11" ht="12" customHeight="1">
      <c r="A42" s="13"/>
      <c r="B42" s="13"/>
      <c r="C42" s="13"/>
      <c r="D42" s="1" t="s">
        <v>151</v>
      </c>
      <c r="E42" s="21"/>
      <c r="F42" s="16"/>
      <c r="G42" s="13"/>
      <c r="H42" s="13"/>
      <c r="I42" s="13"/>
      <c r="J42" s="13"/>
      <c r="K42" s="13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2">
        <v>39</v>
      </c>
      <c r="B46" s="19">
        <v>41387</v>
      </c>
      <c r="C46" s="12">
        <v>2</v>
      </c>
      <c r="D46" s="1" t="s">
        <v>164</v>
      </c>
      <c r="E46" s="1">
        <v>2648840730</v>
      </c>
      <c r="F46" s="15">
        <v>14284.72</v>
      </c>
      <c r="G46" s="12" t="s">
        <v>114</v>
      </c>
      <c r="H46" s="12" t="s">
        <v>167</v>
      </c>
      <c r="I46" s="12" t="s">
        <v>39</v>
      </c>
      <c r="J46" s="12" t="s">
        <v>77</v>
      </c>
      <c r="K46" s="12" t="s">
        <v>168</v>
      </c>
    </row>
    <row r="47" spans="1:11" ht="36">
      <c r="A47" s="20"/>
      <c r="B47" s="20"/>
      <c r="C47" s="20"/>
      <c r="D47" s="1" t="s">
        <v>165</v>
      </c>
      <c r="E47" s="1">
        <v>3645690755</v>
      </c>
      <c r="F47" s="31"/>
      <c r="G47" s="20"/>
      <c r="H47" s="20"/>
      <c r="I47" s="20"/>
      <c r="J47" s="20"/>
      <c r="K47" s="20"/>
    </row>
    <row r="48" spans="1:11" ht="36">
      <c r="A48" s="21"/>
      <c r="B48" s="21"/>
      <c r="C48" s="21"/>
      <c r="D48" s="1" t="s">
        <v>166</v>
      </c>
      <c r="E48" s="1">
        <v>2661010732</v>
      </c>
      <c r="F48" s="32"/>
      <c r="G48" s="21"/>
      <c r="H48" s="21"/>
      <c r="I48" s="21"/>
      <c r="J48" s="21"/>
      <c r="K48" s="21"/>
    </row>
    <row r="49" spans="1:11" ht="12">
      <c r="A49" s="12">
        <v>40</v>
      </c>
      <c r="B49" s="19">
        <v>41394</v>
      </c>
      <c r="C49" s="12">
        <v>2</v>
      </c>
      <c r="D49" s="12" t="s">
        <v>172</v>
      </c>
      <c r="E49" s="12">
        <v>803900752</v>
      </c>
      <c r="F49" s="15">
        <v>1157</v>
      </c>
      <c r="G49" s="12" t="s">
        <v>169</v>
      </c>
      <c r="H49" s="12" t="s">
        <v>170</v>
      </c>
      <c r="I49" s="12" t="s">
        <v>39</v>
      </c>
      <c r="J49" s="12" t="s">
        <v>77</v>
      </c>
      <c r="K49" s="12" t="s">
        <v>171</v>
      </c>
    </row>
    <row r="50" spans="1:11" ht="12">
      <c r="A50" s="18"/>
      <c r="B50" s="20"/>
      <c r="C50" s="18"/>
      <c r="D50" s="18"/>
      <c r="E50" s="18"/>
      <c r="F50" s="22"/>
      <c r="G50" s="18"/>
      <c r="H50" s="18"/>
      <c r="I50" s="18"/>
      <c r="J50" s="18"/>
      <c r="K50" s="18"/>
    </row>
    <row r="51" spans="1:11" ht="12">
      <c r="A51" s="18"/>
      <c r="B51" s="20"/>
      <c r="C51" s="20"/>
      <c r="D51" s="21"/>
      <c r="E51" s="21"/>
      <c r="F51" s="32"/>
      <c r="G51" s="20"/>
      <c r="H51" s="18"/>
      <c r="I51" s="18"/>
      <c r="J51" s="18"/>
      <c r="K51" s="18"/>
    </row>
    <row r="52" spans="1:11" ht="12">
      <c r="A52" s="18"/>
      <c r="B52" s="20"/>
      <c r="C52" s="20"/>
      <c r="D52" s="12" t="s">
        <v>173</v>
      </c>
      <c r="E52" s="12">
        <v>4035460759</v>
      </c>
      <c r="F52" s="15">
        <v>363</v>
      </c>
      <c r="G52" s="20"/>
      <c r="H52" s="18"/>
      <c r="I52" s="18"/>
      <c r="J52" s="18"/>
      <c r="K52" s="18"/>
    </row>
    <row r="53" spans="1:11" ht="12">
      <c r="A53" s="13"/>
      <c r="B53" s="21"/>
      <c r="C53" s="21"/>
      <c r="D53" s="13"/>
      <c r="E53" s="13"/>
      <c r="F53" s="16"/>
      <c r="G53" s="21"/>
      <c r="H53" s="13"/>
      <c r="I53" s="13"/>
      <c r="J53" s="13"/>
      <c r="K53" s="13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2">
        <v>44</v>
      </c>
      <c r="B57" s="19">
        <v>41407</v>
      </c>
      <c r="C57" s="12">
        <v>2</v>
      </c>
      <c r="D57" s="1" t="s">
        <v>187</v>
      </c>
      <c r="E57" s="1">
        <v>2648840730</v>
      </c>
      <c r="F57" s="15" t="s">
        <v>190</v>
      </c>
      <c r="G57" s="12" t="s">
        <v>191</v>
      </c>
      <c r="H57" s="12" t="s">
        <v>192</v>
      </c>
      <c r="I57" s="12" t="s">
        <v>39</v>
      </c>
      <c r="J57" s="12" t="s">
        <v>77</v>
      </c>
      <c r="K57" s="12" t="s">
        <v>193</v>
      </c>
    </row>
    <row r="58" spans="1:11" ht="36">
      <c r="A58" s="18"/>
      <c r="B58" s="20"/>
      <c r="C58" s="18"/>
      <c r="D58" s="1" t="s">
        <v>188</v>
      </c>
      <c r="E58" s="1">
        <v>3645690755</v>
      </c>
      <c r="F58" s="22"/>
      <c r="G58" s="18"/>
      <c r="H58" s="18"/>
      <c r="I58" s="18"/>
      <c r="J58" s="18"/>
      <c r="K58" s="18"/>
    </row>
    <row r="59" spans="1:11" ht="36">
      <c r="A59" s="13"/>
      <c r="B59" s="21"/>
      <c r="C59" s="13"/>
      <c r="D59" s="1" t="s">
        <v>189</v>
      </c>
      <c r="E59" s="1">
        <v>2661010732</v>
      </c>
      <c r="F59" s="16"/>
      <c r="G59" s="13"/>
      <c r="H59" s="13"/>
      <c r="I59" s="13"/>
      <c r="J59" s="13"/>
      <c r="K59" s="13"/>
    </row>
    <row r="60" spans="1:11" ht="36">
      <c r="A60" s="12">
        <v>45</v>
      </c>
      <c r="B60" s="19">
        <v>41423</v>
      </c>
      <c r="C60" s="12">
        <v>2</v>
      </c>
      <c r="D60" s="1" t="s">
        <v>195</v>
      </c>
      <c r="E60" s="1">
        <v>4145600724</v>
      </c>
      <c r="F60" s="15" t="s">
        <v>194</v>
      </c>
      <c r="G60" s="12" t="s">
        <v>197</v>
      </c>
      <c r="H60" s="12" t="s">
        <v>198</v>
      </c>
      <c r="I60" s="12" t="s">
        <v>39</v>
      </c>
      <c r="J60" s="12" t="s">
        <v>77</v>
      </c>
      <c r="K60" s="12" t="s">
        <v>199</v>
      </c>
    </row>
    <row r="61" spans="1:11" ht="36">
      <c r="A61" s="13"/>
      <c r="B61" s="21"/>
      <c r="C61" s="13"/>
      <c r="D61" s="1" t="s">
        <v>196</v>
      </c>
      <c r="E61" s="1">
        <v>3707400754</v>
      </c>
      <c r="F61" s="16"/>
      <c r="G61" s="13"/>
      <c r="H61" s="13"/>
      <c r="I61" s="13"/>
      <c r="J61" s="13"/>
      <c r="K61" s="13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2">
        <v>49</v>
      </c>
      <c r="B65" s="19">
        <v>41424</v>
      </c>
      <c r="C65" s="12">
        <v>2</v>
      </c>
      <c r="D65" s="1" t="s">
        <v>216</v>
      </c>
      <c r="E65" s="1" t="s">
        <v>226</v>
      </c>
      <c r="F65" s="15" t="s">
        <v>215</v>
      </c>
      <c r="G65" s="12" t="s">
        <v>213</v>
      </c>
      <c r="H65" s="12" t="s">
        <v>170</v>
      </c>
      <c r="I65" s="12" t="s">
        <v>39</v>
      </c>
      <c r="J65" s="12" t="s">
        <v>77</v>
      </c>
      <c r="K65" s="12" t="s">
        <v>214</v>
      </c>
    </row>
    <row r="66" spans="1:11" ht="36">
      <c r="A66" s="13"/>
      <c r="B66" s="21"/>
      <c r="C66" s="13"/>
      <c r="D66" s="1" t="s">
        <v>217</v>
      </c>
      <c r="E66" s="1">
        <v>3795450752</v>
      </c>
      <c r="F66" s="16"/>
      <c r="G66" s="13"/>
      <c r="H66" s="13"/>
      <c r="I66" s="13"/>
      <c r="J66" s="13"/>
      <c r="K66" s="13"/>
    </row>
    <row r="67" spans="1:11" ht="24">
      <c r="A67" s="12">
        <v>50</v>
      </c>
      <c r="B67" s="19">
        <v>41424</v>
      </c>
      <c r="C67" s="12">
        <v>2</v>
      </c>
      <c r="D67" s="1" t="s">
        <v>218</v>
      </c>
      <c r="E67" s="1"/>
      <c r="F67" s="15" t="s">
        <v>222</v>
      </c>
      <c r="G67" s="12" t="s">
        <v>223</v>
      </c>
      <c r="H67" s="12" t="s">
        <v>224</v>
      </c>
      <c r="I67" s="12" t="s">
        <v>39</v>
      </c>
      <c r="J67" s="12" t="s">
        <v>77</v>
      </c>
      <c r="K67" s="12" t="s">
        <v>225</v>
      </c>
    </row>
    <row r="68" spans="1:11" ht="24">
      <c r="A68" s="18"/>
      <c r="B68" s="20"/>
      <c r="C68" s="18"/>
      <c r="D68" s="1" t="s">
        <v>219</v>
      </c>
      <c r="E68" s="1"/>
      <c r="F68" s="22"/>
      <c r="G68" s="18"/>
      <c r="H68" s="18"/>
      <c r="I68" s="18"/>
      <c r="J68" s="18"/>
      <c r="K68" s="18"/>
    </row>
    <row r="69" spans="1:11" ht="24">
      <c r="A69" s="18"/>
      <c r="B69" s="20"/>
      <c r="C69" s="18"/>
      <c r="D69" s="1" t="s">
        <v>220</v>
      </c>
      <c r="E69" s="1"/>
      <c r="F69" s="22"/>
      <c r="G69" s="18"/>
      <c r="H69" s="18"/>
      <c r="I69" s="18"/>
      <c r="J69" s="18"/>
      <c r="K69" s="18"/>
    </row>
    <row r="70" spans="1:11" ht="24">
      <c r="A70" s="13"/>
      <c r="B70" s="21"/>
      <c r="C70" s="13"/>
      <c r="D70" s="1" t="s">
        <v>221</v>
      </c>
      <c r="E70" s="1"/>
      <c r="F70" s="16"/>
      <c r="G70" s="13"/>
      <c r="H70" s="13"/>
      <c r="I70" s="13"/>
      <c r="J70" s="13"/>
      <c r="K70" s="13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2">
        <v>76</v>
      </c>
      <c r="B96" s="19">
        <v>41449</v>
      </c>
      <c r="C96" s="12">
        <v>2</v>
      </c>
      <c r="D96" s="4" t="s">
        <v>296</v>
      </c>
      <c r="E96" s="1">
        <v>2648840730</v>
      </c>
      <c r="F96" s="15">
        <f>9356.93+596.89+586.57+4412.89</f>
        <v>14953.279999999999</v>
      </c>
      <c r="G96" s="12" t="s">
        <v>299</v>
      </c>
      <c r="H96" s="12" t="s">
        <v>109</v>
      </c>
      <c r="I96" s="12" t="s">
        <v>39</v>
      </c>
      <c r="J96" s="12" t="s">
        <v>77</v>
      </c>
      <c r="K96" s="12" t="s">
        <v>300</v>
      </c>
    </row>
    <row r="97" spans="1:11" ht="49.5" customHeight="1">
      <c r="A97" s="18"/>
      <c r="B97" s="35"/>
      <c r="C97" s="18"/>
      <c r="D97" s="1" t="s">
        <v>297</v>
      </c>
      <c r="E97" s="1">
        <v>2661010732</v>
      </c>
      <c r="F97" s="22"/>
      <c r="G97" s="18"/>
      <c r="H97" s="18"/>
      <c r="I97" s="18"/>
      <c r="J97" s="18"/>
      <c r="K97" s="18"/>
    </row>
    <row r="98" spans="1:11" ht="36">
      <c r="A98" s="13"/>
      <c r="B98" s="36"/>
      <c r="C98" s="13"/>
      <c r="D98" s="1" t="s">
        <v>298</v>
      </c>
      <c r="E98" s="1">
        <v>3645690755</v>
      </c>
      <c r="F98" s="16"/>
      <c r="G98" s="13"/>
      <c r="H98" s="13"/>
      <c r="I98" s="13"/>
      <c r="J98" s="13"/>
      <c r="K98" s="13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2">
        <f>+A107+1</f>
        <v>86</v>
      </c>
      <c r="B108" s="29">
        <v>41452</v>
      </c>
      <c r="C108" s="23">
        <v>2</v>
      </c>
      <c r="D108" s="23" t="s">
        <v>328</v>
      </c>
      <c r="E108" s="23">
        <v>3707400754</v>
      </c>
      <c r="F108" s="25">
        <v>3100</v>
      </c>
      <c r="G108" s="23" t="s">
        <v>329</v>
      </c>
      <c r="H108" s="23" t="s">
        <v>198</v>
      </c>
      <c r="I108" s="23" t="s">
        <v>39</v>
      </c>
      <c r="J108" s="23" t="s">
        <v>77</v>
      </c>
      <c r="K108" s="23" t="s">
        <v>331</v>
      </c>
    </row>
    <row r="109" spans="1:11" s="9" customFormat="1" ht="30" customHeight="1">
      <c r="A109" s="13"/>
      <c r="B109" s="30"/>
      <c r="C109" s="24"/>
      <c r="D109" s="24"/>
      <c r="E109" s="24"/>
      <c r="F109" s="26"/>
      <c r="G109" s="24"/>
      <c r="H109" s="24"/>
      <c r="I109" s="24"/>
      <c r="J109" s="24"/>
      <c r="K109" s="24"/>
    </row>
    <row r="110" spans="1:11" ht="53.25" customHeight="1">
      <c r="A110" s="12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3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27">
        <v>90</v>
      </c>
      <c r="B114" s="29">
        <v>41453</v>
      </c>
      <c r="C114" s="23">
        <v>2</v>
      </c>
      <c r="D114" s="23" t="s">
        <v>328</v>
      </c>
      <c r="E114" s="23">
        <v>3707400754</v>
      </c>
      <c r="F114" s="25">
        <v>280.72</v>
      </c>
      <c r="G114" s="23" t="s">
        <v>340</v>
      </c>
      <c r="H114" s="23" t="s">
        <v>109</v>
      </c>
      <c r="I114" s="12" t="s">
        <v>119</v>
      </c>
      <c r="J114" s="12" t="s">
        <v>72</v>
      </c>
      <c r="K114" s="12" t="s">
        <v>341</v>
      </c>
    </row>
    <row r="115" spans="1:11" ht="33" customHeight="1">
      <c r="A115" s="28"/>
      <c r="B115" s="30"/>
      <c r="C115" s="24"/>
      <c r="D115" s="24"/>
      <c r="E115" s="24"/>
      <c r="F115" s="26"/>
      <c r="G115" s="24"/>
      <c r="H115" s="24"/>
      <c r="I115" s="13"/>
      <c r="J115" s="13"/>
      <c r="K115" s="13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2">
        <v>98</v>
      </c>
      <c r="B123" s="19">
        <v>41456</v>
      </c>
      <c r="C123" s="12">
        <v>2</v>
      </c>
      <c r="D123" s="1" t="s">
        <v>187</v>
      </c>
      <c r="E123" s="1">
        <v>2648840730</v>
      </c>
      <c r="F123" s="15">
        <f>596.89+4412.89+9356.93+586.57</f>
        <v>14953.28</v>
      </c>
      <c r="G123" s="12" t="s">
        <v>191</v>
      </c>
      <c r="H123" s="12" t="s">
        <v>362</v>
      </c>
      <c r="I123" s="12" t="s">
        <v>39</v>
      </c>
      <c r="J123" s="12" t="s">
        <v>77</v>
      </c>
      <c r="K123" s="12" t="s">
        <v>363</v>
      </c>
    </row>
    <row r="124" spans="1:11" ht="36">
      <c r="A124" s="18"/>
      <c r="B124" s="20"/>
      <c r="C124" s="18"/>
      <c r="D124" s="1" t="s">
        <v>188</v>
      </c>
      <c r="E124" s="1">
        <v>3645690755</v>
      </c>
      <c r="F124" s="22"/>
      <c r="G124" s="18"/>
      <c r="H124" s="18"/>
      <c r="I124" s="18"/>
      <c r="J124" s="18"/>
      <c r="K124" s="18"/>
    </row>
    <row r="125" spans="1:11" ht="36">
      <c r="A125" s="13"/>
      <c r="B125" s="21"/>
      <c r="C125" s="13"/>
      <c r="D125" s="1" t="s">
        <v>189</v>
      </c>
      <c r="E125" s="1">
        <v>2661010732</v>
      </c>
      <c r="F125" s="16"/>
      <c r="G125" s="13"/>
      <c r="H125" s="13"/>
      <c r="I125" s="13"/>
      <c r="J125" s="13"/>
      <c r="K125" s="13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419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31.5" customHeight="1">
      <c r="A142" s="1">
        <f>+A141+1</f>
        <v>115</v>
      </c>
      <c r="B142" s="3">
        <v>41465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30.75" customHeight="1">
      <c r="A143" s="1">
        <f>+A142+1</f>
        <v>116</v>
      </c>
      <c r="B143" s="3">
        <v>41465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spans="1:11" ht="40.5" customHeight="1">
      <c r="A144" s="1">
        <v>117</v>
      </c>
      <c r="B144" s="1" t="s">
        <v>423</v>
      </c>
      <c r="C144" s="1">
        <v>2</v>
      </c>
      <c r="D144" s="1" t="s">
        <v>420</v>
      </c>
      <c r="E144" s="1">
        <v>3542090752</v>
      </c>
      <c r="F144" s="6">
        <v>10533.29</v>
      </c>
      <c r="G144" s="1" t="s">
        <v>422</v>
      </c>
      <c r="H144" s="1" t="s">
        <v>198</v>
      </c>
      <c r="I144" s="1" t="s">
        <v>39</v>
      </c>
      <c r="J144" s="1" t="s">
        <v>77</v>
      </c>
      <c r="K144" s="1" t="s">
        <v>421</v>
      </c>
    </row>
    <row r="145" spans="1:11" ht="28.5" customHeight="1">
      <c r="A145" s="1">
        <f>+A144+1</f>
        <v>118</v>
      </c>
      <c r="B145" s="3">
        <v>41474</v>
      </c>
      <c r="C145" s="1">
        <v>2</v>
      </c>
      <c r="D145" s="1" t="s">
        <v>144</v>
      </c>
      <c r="E145" s="1">
        <v>6655971007</v>
      </c>
      <c r="F145" s="6">
        <f>4507.12+15264.68+19284.55+19842.31+20331.94</f>
        <v>79230.6</v>
      </c>
      <c r="G145" s="1" t="s">
        <v>414</v>
      </c>
      <c r="H145" s="1" t="s">
        <v>198</v>
      </c>
      <c r="I145" s="1" t="s">
        <v>60</v>
      </c>
      <c r="J145" s="1" t="s">
        <v>61</v>
      </c>
      <c r="K145" s="1" t="s">
        <v>429</v>
      </c>
    </row>
    <row r="146" spans="1:11" ht="28.5" customHeight="1">
      <c r="A146" s="1">
        <v>119</v>
      </c>
      <c r="B146" s="3">
        <v>41474</v>
      </c>
      <c r="C146" s="1">
        <v>2</v>
      </c>
      <c r="D146" s="1" t="s">
        <v>50</v>
      </c>
      <c r="E146" s="1">
        <v>4127420752</v>
      </c>
      <c r="F146" s="6">
        <v>31526.04</v>
      </c>
      <c r="G146" s="1" t="s">
        <v>51</v>
      </c>
      <c r="H146" s="1" t="s">
        <v>38</v>
      </c>
      <c r="I146" s="1" t="s">
        <v>26</v>
      </c>
      <c r="J146" s="1" t="s">
        <v>13</v>
      </c>
      <c r="K146" s="1" t="s">
        <v>424</v>
      </c>
    </row>
    <row r="147" spans="1:11" ht="38.25" customHeight="1">
      <c r="A147" s="1">
        <v>120</v>
      </c>
      <c r="B147" s="3">
        <v>41474</v>
      </c>
      <c r="C147" s="1">
        <v>2</v>
      </c>
      <c r="D147" s="1" t="s">
        <v>406</v>
      </c>
      <c r="F147" s="6">
        <v>31002.96</v>
      </c>
      <c r="G147" s="1" t="s">
        <v>407</v>
      </c>
      <c r="H147" s="1" t="s">
        <v>408</v>
      </c>
      <c r="I147" s="1" t="s">
        <v>26</v>
      </c>
      <c r="J147" s="1" t="s">
        <v>13</v>
      </c>
      <c r="K147" s="1" t="s">
        <v>425</v>
      </c>
    </row>
    <row r="148" spans="1:11" ht="32.25" customHeight="1">
      <c r="A148" s="1">
        <v>121</v>
      </c>
      <c r="B148" s="3">
        <v>41474</v>
      </c>
      <c r="C148" s="1">
        <v>2</v>
      </c>
      <c r="D148" s="1" t="s">
        <v>426</v>
      </c>
      <c r="E148" s="1">
        <v>2431620752</v>
      </c>
      <c r="F148" s="6">
        <v>161.55</v>
      </c>
      <c r="G148" s="1" t="s">
        <v>427</v>
      </c>
      <c r="H148" s="1" t="s">
        <v>408</v>
      </c>
      <c r="I148" s="1" t="s">
        <v>26</v>
      </c>
      <c r="J148" s="1" t="s">
        <v>13</v>
      </c>
      <c r="K148" s="1" t="s">
        <v>428</v>
      </c>
    </row>
    <row r="149" spans="1:11" ht="30" customHeight="1">
      <c r="A149" s="1">
        <v>122</v>
      </c>
      <c r="B149" s="3">
        <v>41478</v>
      </c>
      <c r="C149" s="1">
        <v>2</v>
      </c>
      <c r="D149" s="1" t="s">
        <v>236</v>
      </c>
      <c r="E149" s="1">
        <v>2293490757</v>
      </c>
      <c r="F149" s="6">
        <f>87378.7+4325</f>
        <v>91703.7</v>
      </c>
      <c r="G149" s="1" t="s">
        <v>205</v>
      </c>
      <c r="H149" s="1" t="s">
        <v>109</v>
      </c>
      <c r="I149" s="1" t="s">
        <v>39</v>
      </c>
      <c r="J149" s="1" t="s">
        <v>77</v>
      </c>
      <c r="K149" s="1" t="s">
        <v>430</v>
      </c>
    </row>
    <row r="150" spans="1:11" ht="24">
      <c r="A150" s="1">
        <v>123</v>
      </c>
      <c r="B150" s="3">
        <v>41492</v>
      </c>
      <c r="C150" s="1">
        <v>2</v>
      </c>
      <c r="D150" s="1" t="s">
        <v>82</v>
      </c>
      <c r="E150" s="1">
        <v>4133070757</v>
      </c>
      <c r="F150" s="6">
        <v>1248.43</v>
      </c>
      <c r="G150" s="1" t="s">
        <v>431</v>
      </c>
      <c r="H150" s="1" t="s">
        <v>38</v>
      </c>
      <c r="I150" s="1" t="s">
        <v>26</v>
      </c>
      <c r="J150" s="1" t="s">
        <v>13</v>
      </c>
      <c r="K150" s="1" t="s">
        <v>432</v>
      </c>
    </row>
    <row r="151" spans="1:11" ht="28.5" customHeight="1">
      <c r="A151" s="1">
        <v>124</v>
      </c>
      <c r="B151" s="3">
        <v>41505</v>
      </c>
      <c r="C151" s="1">
        <v>2</v>
      </c>
      <c r="D151" s="1" t="s">
        <v>24</v>
      </c>
      <c r="E151" s="1" t="s">
        <v>23</v>
      </c>
      <c r="F151" s="6">
        <v>4999.99</v>
      </c>
      <c r="G151" s="1" t="s">
        <v>433</v>
      </c>
      <c r="H151" s="1" t="s">
        <v>20</v>
      </c>
      <c r="I151" s="1" t="s">
        <v>26</v>
      </c>
      <c r="J151" s="1" t="s">
        <v>13</v>
      </c>
      <c r="K151" s="1" t="s">
        <v>434</v>
      </c>
    </row>
    <row r="152" spans="1:11" ht="42" customHeight="1">
      <c r="A152" s="1">
        <v>125</v>
      </c>
      <c r="B152" s="3">
        <v>41505</v>
      </c>
      <c r="C152" s="1">
        <v>2</v>
      </c>
      <c r="D152" s="1" t="s">
        <v>435</v>
      </c>
      <c r="E152" s="1"/>
      <c r="F152" s="6">
        <v>5138.04</v>
      </c>
      <c r="G152" s="1" t="s">
        <v>436</v>
      </c>
      <c r="H152" s="1"/>
      <c r="I152" s="1" t="s">
        <v>39</v>
      </c>
      <c r="J152" s="1" t="s">
        <v>77</v>
      </c>
      <c r="K152" s="1" t="s">
        <v>437</v>
      </c>
    </row>
    <row r="153" spans="1:11" ht="51.75" customHeight="1">
      <c r="A153" s="1">
        <v>126</v>
      </c>
      <c r="B153" s="3">
        <v>41505</v>
      </c>
      <c r="C153" s="1">
        <v>2</v>
      </c>
      <c r="D153" s="1" t="s">
        <v>128</v>
      </c>
      <c r="E153" s="1">
        <v>2940120757</v>
      </c>
      <c r="F153" s="6">
        <v>3258.16</v>
      </c>
      <c r="G153" s="1" t="s">
        <v>129</v>
      </c>
      <c r="H153" s="1" t="s">
        <v>438</v>
      </c>
      <c r="I153" s="1" t="s">
        <v>31</v>
      </c>
      <c r="J153" s="1" t="s">
        <v>32</v>
      </c>
      <c r="K153" s="1" t="s">
        <v>439</v>
      </c>
    </row>
    <row r="154" spans="1:11" ht="38.25" customHeight="1">
      <c r="A154" s="1">
        <v>127</v>
      </c>
      <c r="B154" s="3">
        <v>41505</v>
      </c>
      <c r="C154" s="1">
        <v>2</v>
      </c>
      <c r="D154" s="1" t="s">
        <v>455</v>
      </c>
      <c r="E154" s="1">
        <v>4493330759</v>
      </c>
      <c r="F154" s="6">
        <f>8000+3000</f>
        <v>11000</v>
      </c>
      <c r="G154" s="1" t="s">
        <v>440</v>
      </c>
      <c r="H154" s="1" t="s">
        <v>408</v>
      </c>
      <c r="I154" s="1" t="s">
        <v>26</v>
      </c>
      <c r="J154" s="1" t="s">
        <v>13</v>
      </c>
      <c r="K154" s="1" t="s">
        <v>441</v>
      </c>
    </row>
    <row r="155" spans="1:11" ht="38.25" customHeight="1">
      <c r="A155" s="1">
        <v>128</v>
      </c>
      <c r="B155" s="3">
        <v>41505</v>
      </c>
      <c r="C155" s="1">
        <v>2</v>
      </c>
      <c r="D155" s="1" t="s">
        <v>442</v>
      </c>
      <c r="E155" s="10"/>
      <c r="F155" s="6">
        <v>2254.91</v>
      </c>
      <c r="G155" s="1" t="s">
        <v>443</v>
      </c>
      <c r="H155" s="1" t="s">
        <v>408</v>
      </c>
      <c r="I155" s="1" t="s">
        <v>26</v>
      </c>
      <c r="J155" s="1" t="s">
        <v>13</v>
      </c>
      <c r="K155" s="1" t="s">
        <v>444</v>
      </c>
    </row>
    <row r="156" spans="1:11" ht="47.25" customHeight="1">
      <c r="A156" s="1">
        <f aca="true" t="shared" si="0" ref="A156:A163">+A155+1</f>
        <v>129</v>
      </c>
      <c r="B156" s="3">
        <v>41505</v>
      </c>
      <c r="C156" s="1">
        <v>2</v>
      </c>
      <c r="D156" s="1" t="s">
        <v>319</v>
      </c>
      <c r="E156" s="1">
        <v>3695400964</v>
      </c>
      <c r="F156" s="6">
        <v>144.6</v>
      </c>
      <c r="G156" s="1" t="s">
        <v>320</v>
      </c>
      <c r="H156" s="1" t="s">
        <v>198</v>
      </c>
      <c r="I156" s="1" t="s">
        <v>60</v>
      </c>
      <c r="J156" s="1" t="s">
        <v>61</v>
      </c>
      <c r="K156" s="1" t="s">
        <v>445</v>
      </c>
    </row>
    <row r="157" spans="1:11" ht="42" customHeight="1">
      <c r="A157" s="1">
        <f t="shared" si="0"/>
        <v>130</v>
      </c>
      <c r="B157" s="3">
        <v>41505</v>
      </c>
      <c r="C157" s="1">
        <v>2</v>
      </c>
      <c r="D157" s="1" t="s">
        <v>456</v>
      </c>
      <c r="E157" s="1">
        <v>4264550759</v>
      </c>
      <c r="F157" s="6">
        <v>544.5</v>
      </c>
      <c r="G157" s="1" t="s">
        <v>446</v>
      </c>
      <c r="H157" s="1" t="s">
        <v>198</v>
      </c>
      <c r="I157" s="1" t="s">
        <v>39</v>
      </c>
      <c r="J157" s="1" t="s">
        <v>77</v>
      </c>
      <c r="K157" s="1" t="s">
        <v>447</v>
      </c>
    </row>
    <row r="158" spans="1:11" ht="30" customHeight="1">
      <c r="A158" s="1">
        <f t="shared" si="0"/>
        <v>131</v>
      </c>
      <c r="B158" s="3">
        <v>41505</v>
      </c>
      <c r="C158" s="1">
        <v>3</v>
      </c>
      <c r="D158" s="1" t="s">
        <v>134</v>
      </c>
      <c r="E158" s="1"/>
      <c r="F158" s="6">
        <v>1800</v>
      </c>
      <c r="G158" s="1" t="s">
        <v>135</v>
      </c>
      <c r="H158" s="1" t="s">
        <v>448</v>
      </c>
      <c r="I158" s="1" t="s">
        <v>26</v>
      </c>
      <c r="J158" s="1" t="s">
        <v>13</v>
      </c>
      <c r="K158" s="1" t="s">
        <v>449</v>
      </c>
    </row>
    <row r="159" spans="1:11" ht="30" customHeight="1">
      <c r="A159" s="1">
        <f t="shared" si="0"/>
        <v>132</v>
      </c>
      <c r="B159" s="3">
        <v>41505</v>
      </c>
      <c r="C159" s="1">
        <v>3</v>
      </c>
      <c r="D159" s="1" t="s">
        <v>46</v>
      </c>
      <c r="E159" s="1">
        <v>90032190754</v>
      </c>
      <c r="F159" s="6">
        <v>1000</v>
      </c>
      <c r="G159" s="1" t="s">
        <v>277</v>
      </c>
      <c r="H159" s="1" t="s">
        <v>450</v>
      </c>
      <c r="I159" s="1" t="s">
        <v>26</v>
      </c>
      <c r="J159" s="1" t="s">
        <v>13</v>
      </c>
      <c r="K159" s="1" t="s">
        <v>451</v>
      </c>
    </row>
    <row r="160" spans="1:11" ht="30" customHeight="1">
      <c r="A160" s="1">
        <f t="shared" si="0"/>
        <v>133</v>
      </c>
      <c r="B160" s="3">
        <v>41505</v>
      </c>
      <c r="C160" s="1">
        <v>2</v>
      </c>
      <c r="D160" s="1" t="s">
        <v>452</v>
      </c>
      <c r="E160" s="1">
        <v>3738160757</v>
      </c>
      <c r="F160" s="6">
        <v>12195.41</v>
      </c>
      <c r="G160" s="1" t="s">
        <v>453</v>
      </c>
      <c r="H160" s="1" t="s">
        <v>198</v>
      </c>
      <c r="I160" s="1" t="s">
        <v>26</v>
      </c>
      <c r="J160" s="1" t="s">
        <v>13</v>
      </c>
      <c r="K160" s="1" t="s">
        <v>454</v>
      </c>
    </row>
    <row r="161" spans="1:11" ht="28.5" customHeight="1">
      <c r="A161" s="1">
        <f t="shared" si="0"/>
        <v>134</v>
      </c>
      <c r="B161" s="3">
        <v>41507</v>
      </c>
      <c r="C161" s="1">
        <v>2</v>
      </c>
      <c r="D161" s="1" t="s">
        <v>50</v>
      </c>
      <c r="E161" s="1">
        <v>4127420752</v>
      </c>
      <c r="F161" s="6">
        <v>31700.76</v>
      </c>
      <c r="G161" s="1" t="s">
        <v>457</v>
      </c>
      <c r="H161" s="1" t="s">
        <v>38</v>
      </c>
      <c r="I161" s="1" t="s">
        <v>26</v>
      </c>
      <c r="J161" s="1" t="s">
        <v>13</v>
      </c>
      <c r="K161" s="1" t="s">
        <v>458</v>
      </c>
    </row>
    <row r="162" spans="1:11" ht="28.5" customHeight="1">
      <c r="A162" s="1">
        <f t="shared" si="0"/>
        <v>135</v>
      </c>
      <c r="B162" s="3">
        <v>41507</v>
      </c>
      <c r="C162" s="1">
        <v>2</v>
      </c>
      <c r="D162" s="1" t="s">
        <v>459</v>
      </c>
      <c r="E162" s="1"/>
      <c r="F162" s="6">
        <f>500+828</f>
        <v>1328</v>
      </c>
      <c r="G162" s="1" t="s">
        <v>460</v>
      </c>
      <c r="H162" s="1" t="s">
        <v>38</v>
      </c>
      <c r="I162" s="1" t="s">
        <v>26</v>
      </c>
      <c r="J162" s="1" t="s">
        <v>13</v>
      </c>
      <c r="K162" s="1" t="s">
        <v>461</v>
      </c>
    </row>
    <row r="163" spans="1:11" ht="28.5" customHeight="1">
      <c r="A163" s="1">
        <f t="shared" si="0"/>
        <v>136</v>
      </c>
      <c r="B163" s="3">
        <v>41507</v>
      </c>
      <c r="C163" s="1">
        <v>3</v>
      </c>
      <c r="D163" s="1" t="s">
        <v>463</v>
      </c>
      <c r="E163" s="1"/>
      <c r="F163" s="6">
        <v>1924.2</v>
      </c>
      <c r="G163" s="1" t="s">
        <v>156</v>
      </c>
      <c r="H163" s="1" t="s">
        <v>462</v>
      </c>
      <c r="I163" s="1" t="s">
        <v>26</v>
      </c>
      <c r="J163" s="1" t="s">
        <v>13</v>
      </c>
      <c r="K163" s="1" t="s">
        <v>464</v>
      </c>
    </row>
    <row r="164" spans="1:11" ht="36">
      <c r="A164" s="12">
        <f>136+1</f>
        <v>137</v>
      </c>
      <c r="B164" s="19">
        <v>41507</v>
      </c>
      <c r="C164" s="12">
        <v>2</v>
      </c>
      <c r="D164" s="1" t="s">
        <v>479</v>
      </c>
      <c r="E164" s="1">
        <v>2648840730</v>
      </c>
      <c r="F164" s="15">
        <f>10274.94+862.32+6487.39</f>
        <v>17624.65</v>
      </c>
      <c r="G164" s="12" t="s">
        <v>191</v>
      </c>
      <c r="H164" s="12" t="s">
        <v>478</v>
      </c>
      <c r="I164" s="12" t="s">
        <v>39</v>
      </c>
      <c r="J164" s="12" t="s">
        <v>77</v>
      </c>
      <c r="K164" s="12" t="s">
        <v>482</v>
      </c>
    </row>
    <row r="165" spans="1:11" ht="36">
      <c r="A165" s="18"/>
      <c r="B165" s="20"/>
      <c r="C165" s="18"/>
      <c r="D165" s="1" t="s">
        <v>480</v>
      </c>
      <c r="E165" s="1">
        <v>3645690755</v>
      </c>
      <c r="F165" s="22"/>
      <c r="G165" s="18"/>
      <c r="H165" s="18"/>
      <c r="I165" s="18"/>
      <c r="J165" s="18"/>
      <c r="K165" s="18"/>
    </row>
    <row r="166" spans="1:11" ht="36">
      <c r="A166" s="13"/>
      <c r="B166" s="21"/>
      <c r="C166" s="13"/>
      <c r="D166" s="1" t="s">
        <v>481</v>
      </c>
      <c r="E166" s="1">
        <v>2661010732</v>
      </c>
      <c r="F166" s="16"/>
      <c r="G166" s="13"/>
      <c r="H166" s="13"/>
      <c r="I166" s="13"/>
      <c r="J166" s="13"/>
      <c r="K166" s="13"/>
    </row>
    <row r="167" spans="1:11" ht="36">
      <c r="A167" s="12">
        <v>138</v>
      </c>
      <c r="B167" s="19">
        <v>41507</v>
      </c>
      <c r="C167" s="12">
        <v>2</v>
      </c>
      <c r="D167" s="1" t="s">
        <v>465</v>
      </c>
      <c r="E167" s="1">
        <v>2648840730</v>
      </c>
      <c r="F167" s="15">
        <f>9704.2+141.6+819.44+6164.07</f>
        <v>16829.31</v>
      </c>
      <c r="G167" s="12" t="s">
        <v>191</v>
      </c>
      <c r="H167" s="12" t="s">
        <v>469</v>
      </c>
      <c r="I167" s="12" t="s">
        <v>39</v>
      </c>
      <c r="J167" s="12" t="s">
        <v>77</v>
      </c>
      <c r="K167" s="12" t="s">
        <v>470</v>
      </c>
    </row>
    <row r="168" spans="1:11" ht="36">
      <c r="A168" s="18"/>
      <c r="B168" s="20"/>
      <c r="C168" s="18"/>
      <c r="D168" s="1" t="s">
        <v>466</v>
      </c>
      <c r="E168" s="1">
        <v>3645690755</v>
      </c>
      <c r="F168" s="22"/>
      <c r="G168" s="18"/>
      <c r="H168" s="18"/>
      <c r="I168" s="18"/>
      <c r="J168" s="18"/>
      <c r="K168" s="18"/>
    </row>
    <row r="169" spans="1:11" ht="36">
      <c r="A169" s="13"/>
      <c r="B169" s="21"/>
      <c r="C169" s="13"/>
      <c r="D169" s="1" t="s">
        <v>467</v>
      </c>
      <c r="E169" s="1">
        <v>2661010732</v>
      </c>
      <c r="F169" s="16"/>
      <c r="G169" s="13"/>
      <c r="H169" s="13"/>
      <c r="I169" s="13"/>
      <c r="J169" s="13"/>
      <c r="K169" s="13"/>
    </row>
    <row r="170" spans="1:11" ht="36">
      <c r="A170" s="12">
        <v>139</v>
      </c>
      <c r="B170" s="19">
        <v>41507</v>
      </c>
      <c r="C170" s="12">
        <v>2</v>
      </c>
      <c r="D170" s="1" t="s">
        <v>471</v>
      </c>
      <c r="E170" s="1">
        <v>2648840730</v>
      </c>
      <c r="F170" s="15">
        <f>11417.58+783.95+5897.55</f>
        <v>18099.08</v>
      </c>
      <c r="G170" s="12" t="s">
        <v>191</v>
      </c>
      <c r="H170" s="12" t="s">
        <v>468</v>
      </c>
      <c r="I170" s="12" t="s">
        <v>39</v>
      </c>
      <c r="J170" s="12" t="s">
        <v>77</v>
      </c>
      <c r="K170" s="12" t="s">
        <v>470</v>
      </c>
    </row>
    <row r="171" spans="1:11" ht="36">
      <c r="A171" s="18"/>
      <c r="B171" s="20"/>
      <c r="C171" s="18"/>
      <c r="D171" s="1" t="s">
        <v>472</v>
      </c>
      <c r="E171" s="1">
        <v>3645690755</v>
      </c>
      <c r="F171" s="22"/>
      <c r="G171" s="18"/>
      <c r="H171" s="18"/>
      <c r="I171" s="18"/>
      <c r="J171" s="18"/>
      <c r="K171" s="18"/>
    </row>
    <row r="172" spans="1:11" ht="36">
      <c r="A172" s="13"/>
      <c r="B172" s="21"/>
      <c r="C172" s="13"/>
      <c r="D172" s="1" t="s">
        <v>473</v>
      </c>
      <c r="E172" s="1">
        <v>2661010732</v>
      </c>
      <c r="F172" s="16"/>
      <c r="G172" s="13"/>
      <c r="H172" s="13"/>
      <c r="I172" s="13"/>
      <c r="J172" s="13"/>
      <c r="K172" s="13"/>
    </row>
    <row r="173" spans="1:11" ht="28.5" customHeight="1">
      <c r="A173" s="1">
        <f>+A170+1</f>
        <v>140</v>
      </c>
      <c r="B173" s="3">
        <v>41507</v>
      </c>
      <c r="C173" s="1">
        <v>2</v>
      </c>
      <c r="D173" s="1" t="s">
        <v>474</v>
      </c>
      <c r="E173" s="1"/>
      <c r="F173" s="6">
        <f>3865.82*2</f>
        <v>7731.64</v>
      </c>
      <c r="G173" s="1" t="s">
        <v>475</v>
      </c>
      <c r="H173" s="1" t="s">
        <v>476</v>
      </c>
      <c r="I173" s="1" t="s">
        <v>26</v>
      </c>
      <c r="J173" s="1" t="s">
        <v>13</v>
      </c>
      <c r="K173" s="1" t="s">
        <v>477</v>
      </c>
    </row>
    <row r="174" spans="1:11" ht="47.25" customHeight="1">
      <c r="A174" s="1">
        <f>+A173+1</f>
        <v>141</v>
      </c>
      <c r="B174" s="3">
        <v>41507</v>
      </c>
      <c r="C174" s="1">
        <v>2</v>
      </c>
      <c r="D174" s="1" t="s">
        <v>319</v>
      </c>
      <c r="E174" s="1">
        <v>3695400964</v>
      </c>
      <c r="F174" s="6">
        <v>144.6</v>
      </c>
      <c r="G174" s="1" t="s">
        <v>320</v>
      </c>
      <c r="H174" s="1" t="s">
        <v>198</v>
      </c>
      <c r="I174" s="1" t="s">
        <v>60</v>
      </c>
      <c r="J174" s="1" t="s">
        <v>61</v>
      </c>
      <c r="K174" s="1" t="s">
        <v>445</v>
      </c>
    </row>
    <row r="175" spans="1:11" ht="51.75" customHeight="1">
      <c r="A175" s="1">
        <f>+A174+1</f>
        <v>142</v>
      </c>
      <c r="B175" s="3">
        <v>41507</v>
      </c>
      <c r="C175" s="1">
        <v>2</v>
      </c>
      <c r="D175" s="1" t="s">
        <v>483</v>
      </c>
      <c r="E175" s="1">
        <v>3391600750</v>
      </c>
      <c r="F175" s="6">
        <f>34044.1+20000</f>
        <v>54044.1</v>
      </c>
      <c r="G175" s="1" t="s">
        <v>484</v>
      </c>
      <c r="H175" s="1" t="s">
        <v>271</v>
      </c>
      <c r="I175" s="1" t="s">
        <v>31</v>
      </c>
      <c r="J175" s="1" t="s">
        <v>32</v>
      </c>
      <c r="K175" s="1" t="s">
        <v>485</v>
      </c>
    </row>
    <row r="176" spans="1:11" ht="47.25" customHeight="1">
      <c r="A176" s="1">
        <f>+A175+1</f>
        <v>143</v>
      </c>
      <c r="B176" s="3">
        <v>41509</v>
      </c>
      <c r="C176" s="1">
        <v>2</v>
      </c>
      <c r="D176" s="1" t="s">
        <v>486</v>
      </c>
      <c r="E176" s="1"/>
      <c r="F176" s="6">
        <f>250+2991.2</f>
        <v>3241.2</v>
      </c>
      <c r="G176" s="1" t="s">
        <v>487</v>
      </c>
      <c r="H176" s="1" t="s">
        <v>198</v>
      </c>
      <c r="I176" s="1" t="s">
        <v>60</v>
      </c>
      <c r="J176" s="1" t="s">
        <v>61</v>
      </c>
      <c r="K176" s="1" t="s">
        <v>488</v>
      </c>
    </row>
    <row r="177" spans="1:11" ht="47.25" customHeight="1">
      <c r="A177" s="1">
        <f>+A176+1</f>
        <v>144</v>
      </c>
      <c r="B177" s="3">
        <v>41514</v>
      </c>
      <c r="C177" s="1">
        <v>2</v>
      </c>
      <c r="D177" s="1" t="s">
        <v>490</v>
      </c>
      <c r="E177" s="1">
        <v>3643670579</v>
      </c>
      <c r="F177" s="6">
        <f>327.2*2</f>
        <v>654.4</v>
      </c>
      <c r="G177" s="1" t="s">
        <v>489</v>
      </c>
      <c r="H177" s="1" t="s">
        <v>198</v>
      </c>
      <c r="I177" s="1" t="s">
        <v>60</v>
      </c>
      <c r="J177" s="1" t="s">
        <v>61</v>
      </c>
      <c r="K177" s="1" t="s">
        <v>491</v>
      </c>
    </row>
    <row r="178" spans="1:11" ht="36">
      <c r="A178" s="12">
        <v>145</v>
      </c>
      <c r="B178" s="19">
        <v>41523</v>
      </c>
      <c r="C178" s="12">
        <v>2</v>
      </c>
      <c r="D178" s="1" t="s">
        <v>492</v>
      </c>
      <c r="E178" s="1">
        <v>2648840730</v>
      </c>
      <c r="F178" s="15">
        <f>10182.15+485.27+582.84+4384.93</f>
        <v>15635.19</v>
      </c>
      <c r="G178" s="12" t="s">
        <v>191</v>
      </c>
      <c r="H178" s="12" t="s">
        <v>495</v>
      </c>
      <c r="I178" s="12" t="s">
        <v>39</v>
      </c>
      <c r="J178" s="12" t="s">
        <v>77</v>
      </c>
      <c r="K178" s="12" t="s">
        <v>496</v>
      </c>
    </row>
    <row r="179" spans="1:11" ht="36">
      <c r="A179" s="18"/>
      <c r="B179" s="20"/>
      <c r="C179" s="18"/>
      <c r="D179" s="1" t="s">
        <v>493</v>
      </c>
      <c r="E179" s="1">
        <v>3645690755</v>
      </c>
      <c r="F179" s="22"/>
      <c r="G179" s="18"/>
      <c r="H179" s="18"/>
      <c r="I179" s="18"/>
      <c r="J179" s="18"/>
      <c r="K179" s="18"/>
    </row>
    <row r="180" spans="1:11" ht="36">
      <c r="A180" s="13"/>
      <c r="B180" s="21"/>
      <c r="C180" s="13"/>
      <c r="D180" s="1" t="s">
        <v>494</v>
      </c>
      <c r="E180" s="1">
        <v>2661010732</v>
      </c>
      <c r="F180" s="16"/>
      <c r="G180" s="13"/>
      <c r="H180" s="13"/>
      <c r="I180" s="13"/>
      <c r="J180" s="13"/>
      <c r="K180" s="13"/>
    </row>
    <row r="181" spans="1:11" ht="31.5" customHeight="1">
      <c r="A181" s="1">
        <f>145+1</f>
        <v>146</v>
      </c>
      <c r="B181" s="3">
        <v>41526</v>
      </c>
      <c r="C181" s="1">
        <v>2</v>
      </c>
      <c r="D181" s="1" t="s">
        <v>144</v>
      </c>
      <c r="E181" s="1">
        <v>6655971007</v>
      </c>
      <c r="F181" s="6">
        <v>46081.88</v>
      </c>
      <c r="G181" s="1" t="s">
        <v>497</v>
      </c>
      <c r="H181" s="1" t="s">
        <v>198</v>
      </c>
      <c r="I181" s="1" t="s">
        <v>60</v>
      </c>
      <c r="J181" s="1" t="s">
        <v>61</v>
      </c>
      <c r="K181" s="1" t="s">
        <v>498</v>
      </c>
    </row>
    <row r="182" spans="1:11" ht="30" customHeight="1">
      <c r="A182" s="1">
        <f>+A181+1</f>
        <v>147</v>
      </c>
      <c r="B182" s="3">
        <v>41526</v>
      </c>
      <c r="C182" s="1">
        <v>2</v>
      </c>
      <c r="D182" s="1" t="s">
        <v>412</v>
      </c>
      <c r="E182" s="1">
        <v>347000721</v>
      </c>
      <c r="F182" s="6">
        <f>431.37+1156.36+240.28+648.25+1454.91</f>
        <v>3931.17</v>
      </c>
      <c r="G182" s="1" t="s">
        <v>416</v>
      </c>
      <c r="H182" s="1" t="s">
        <v>198</v>
      </c>
      <c r="I182" s="1" t="s">
        <v>60</v>
      </c>
      <c r="J182" s="1" t="s">
        <v>61</v>
      </c>
      <c r="K182" s="1" t="s">
        <v>507</v>
      </c>
    </row>
    <row r="183" spans="1:11" ht="30" customHeight="1">
      <c r="A183" s="1">
        <f>+A182+1</f>
        <v>148</v>
      </c>
      <c r="B183" s="3">
        <v>41526</v>
      </c>
      <c r="C183" s="1">
        <v>2</v>
      </c>
      <c r="D183" s="1" t="s">
        <v>499</v>
      </c>
      <c r="E183" s="1"/>
      <c r="F183" s="6">
        <f>3445.4+199.36+209.97</f>
        <v>3854.73</v>
      </c>
      <c r="G183" s="1" t="s">
        <v>500</v>
      </c>
      <c r="H183" s="1" t="s">
        <v>198</v>
      </c>
      <c r="I183" s="1" t="s">
        <v>60</v>
      </c>
      <c r="J183" s="1" t="s">
        <v>61</v>
      </c>
      <c r="K183" s="1" t="s">
        <v>501</v>
      </c>
    </row>
    <row r="184" spans="1:11" ht="49.5" customHeight="1">
      <c r="A184" s="1">
        <v>149</v>
      </c>
      <c r="B184" s="3">
        <v>41526</v>
      </c>
      <c r="C184" s="1">
        <v>2</v>
      </c>
      <c r="D184" s="1" t="s">
        <v>179</v>
      </c>
      <c r="E184" s="1">
        <v>1970820757</v>
      </c>
      <c r="F184" s="6">
        <f>60+90.75+77</f>
        <v>227.75</v>
      </c>
      <c r="G184" s="1" t="s">
        <v>502</v>
      </c>
      <c r="H184" s="1" t="s">
        <v>198</v>
      </c>
      <c r="I184" s="1" t="s">
        <v>26</v>
      </c>
      <c r="J184" s="1" t="s">
        <v>13</v>
      </c>
      <c r="K184" s="1" t="s">
        <v>503</v>
      </c>
    </row>
    <row r="185" spans="1:11" ht="31.5" customHeight="1">
      <c r="A185" s="1">
        <v>150</v>
      </c>
      <c r="B185" s="3">
        <v>41526</v>
      </c>
      <c r="C185" s="1">
        <v>2</v>
      </c>
      <c r="D185" s="1" t="s">
        <v>504</v>
      </c>
      <c r="E185" s="1">
        <v>963395100</v>
      </c>
      <c r="F185" s="6">
        <f>1154.17+2540.83+3027.8</f>
        <v>6722.8</v>
      </c>
      <c r="G185" s="1" t="s">
        <v>505</v>
      </c>
      <c r="H185" s="1" t="s">
        <v>198</v>
      </c>
      <c r="I185" s="1" t="s">
        <v>60</v>
      </c>
      <c r="J185" s="1" t="s">
        <v>61</v>
      </c>
      <c r="K185" s="1" t="s">
        <v>506</v>
      </c>
    </row>
    <row r="186" spans="1:11" ht="49.5" customHeight="1">
      <c r="A186" s="1">
        <f aca="true" t="shared" si="1" ref="A186:A192">+A185+1</f>
        <v>151</v>
      </c>
      <c r="B186" s="3">
        <v>41526</v>
      </c>
      <c r="C186" s="1">
        <v>2</v>
      </c>
      <c r="D186" s="1" t="s">
        <v>508</v>
      </c>
      <c r="E186" s="1">
        <v>13422890155</v>
      </c>
      <c r="F186" s="6">
        <v>291.18</v>
      </c>
      <c r="G186" s="1" t="s">
        <v>509</v>
      </c>
      <c r="H186" s="1" t="s">
        <v>198</v>
      </c>
      <c r="I186" s="1" t="s">
        <v>26</v>
      </c>
      <c r="J186" s="1" t="s">
        <v>13</v>
      </c>
      <c r="K186" s="1" t="s">
        <v>510</v>
      </c>
    </row>
    <row r="187" spans="1:11" ht="31.5" customHeight="1">
      <c r="A187" s="1">
        <f t="shared" si="1"/>
        <v>152</v>
      </c>
      <c r="B187" s="3">
        <v>41526</v>
      </c>
      <c r="C187" s="1">
        <v>2</v>
      </c>
      <c r="D187" s="1" t="s">
        <v>511</v>
      </c>
      <c r="E187" s="1">
        <v>3069140485</v>
      </c>
      <c r="F187" s="6">
        <f>2007+895.5</f>
        <v>2902.5</v>
      </c>
      <c r="G187" s="1" t="s">
        <v>512</v>
      </c>
      <c r="H187" s="1" t="s">
        <v>198</v>
      </c>
      <c r="I187" s="1" t="s">
        <v>60</v>
      </c>
      <c r="J187" s="1" t="s">
        <v>61</v>
      </c>
      <c r="K187" s="1" t="s">
        <v>513</v>
      </c>
    </row>
    <row r="188" spans="1:11" ht="51.75" customHeight="1">
      <c r="A188" s="1">
        <f t="shared" si="1"/>
        <v>153</v>
      </c>
      <c r="B188" s="3">
        <v>41526</v>
      </c>
      <c r="C188" s="1">
        <v>2</v>
      </c>
      <c r="D188" s="1" t="s">
        <v>514</v>
      </c>
      <c r="E188" s="1">
        <v>4037090752</v>
      </c>
      <c r="F188" s="6">
        <v>15912</v>
      </c>
      <c r="G188" s="1" t="s">
        <v>515</v>
      </c>
      <c r="H188" s="1" t="s">
        <v>516</v>
      </c>
      <c r="I188" s="1" t="s">
        <v>31</v>
      </c>
      <c r="J188" s="1" t="s">
        <v>32</v>
      </c>
      <c r="K188" s="1" t="s">
        <v>517</v>
      </c>
    </row>
    <row r="189" spans="1:11" ht="49.5" customHeight="1">
      <c r="A189" s="1">
        <f t="shared" si="1"/>
        <v>154</v>
      </c>
      <c r="B189" s="3">
        <v>41527</v>
      </c>
      <c r="C189" s="1">
        <v>2</v>
      </c>
      <c r="D189" s="1" t="s">
        <v>179</v>
      </c>
      <c r="E189" s="1">
        <v>1970820757</v>
      </c>
      <c r="F189" s="6">
        <v>877.25</v>
      </c>
      <c r="G189" s="1" t="s">
        <v>518</v>
      </c>
      <c r="H189" s="1" t="s">
        <v>109</v>
      </c>
      <c r="I189" s="1" t="s">
        <v>26</v>
      </c>
      <c r="J189" s="1" t="s">
        <v>13</v>
      </c>
      <c r="K189" s="1" t="s">
        <v>519</v>
      </c>
    </row>
    <row r="190" spans="1:11" ht="48">
      <c r="A190" s="1">
        <f t="shared" si="1"/>
        <v>155</v>
      </c>
      <c r="B190" s="3">
        <v>41527</v>
      </c>
      <c r="C190" s="1">
        <v>2</v>
      </c>
      <c r="D190" s="1" t="s">
        <v>121</v>
      </c>
      <c r="E190" s="1">
        <v>1968930758</v>
      </c>
      <c r="F190" s="6">
        <v>380</v>
      </c>
      <c r="G190" s="1" t="s">
        <v>520</v>
      </c>
      <c r="H190" s="1" t="s">
        <v>109</v>
      </c>
      <c r="I190" s="1" t="s">
        <v>31</v>
      </c>
      <c r="J190" s="1" t="s">
        <v>32</v>
      </c>
      <c r="K190" s="1" t="s">
        <v>521</v>
      </c>
    </row>
    <row r="191" spans="1:11" ht="48">
      <c r="A191" s="1">
        <f t="shared" si="1"/>
        <v>156</v>
      </c>
      <c r="B191" s="3">
        <v>41527</v>
      </c>
      <c r="C191" s="1">
        <v>2</v>
      </c>
      <c r="D191" s="1" t="s">
        <v>522</v>
      </c>
      <c r="E191" s="1"/>
      <c r="F191" s="6">
        <v>3117.12</v>
      </c>
      <c r="G191" s="1" t="s">
        <v>520</v>
      </c>
      <c r="H191" s="1" t="s">
        <v>109</v>
      </c>
      <c r="I191" s="1" t="s">
        <v>31</v>
      </c>
      <c r="J191" s="1" t="s">
        <v>32</v>
      </c>
      <c r="K191" s="1" t="s">
        <v>521</v>
      </c>
    </row>
    <row r="192" spans="1:11" ht="31.5" customHeight="1">
      <c r="A192" s="1">
        <f t="shared" si="1"/>
        <v>157</v>
      </c>
      <c r="B192" s="3">
        <v>41527</v>
      </c>
      <c r="C192" s="1">
        <v>2</v>
      </c>
      <c r="D192" s="1" t="s">
        <v>511</v>
      </c>
      <c r="E192" s="1">
        <v>3069140485</v>
      </c>
      <c r="F192" s="6">
        <f>2199.5+1412+2483+1127</f>
        <v>7221.5</v>
      </c>
      <c r="G192" s="1" t="s">
        <v>523</v>
      </c>
      <c r="H192" s="1" t="s">
        <v>198</v>
      </c>
      <c r="I192" s="1" t="s">
        <v>60</v>
      </c>
      <c r="J192" s="1" t="s">
        <v>61</v>
      </c>
      <c r="K192" s="1" t="s">
        <v>524</v>
      </c>
    </row>
    <row r="193" spans="1:11" ht="36">
      <c r="A193" s="1">
        <f aca="true" t="shared" si="2" ref="A193:A198">+A192+1</f>
        <v>158</v>
      </c>
      <c r="B193" s="3">
        <v>41527</v>
      </c>
      <c r="C193" s="1">
        <v>2</v>
      </c>
      <c r="D193" s="1" t="s">
        <v>227</v>
      </c>
      <c r="E193" s="1">
        <v>90038470754</v>
      </c>
      <c r="F193" s="6">
        <f>2700+250</f>
        <v>2950</v>
      </c>
      <c r="G193" s="1" t="s">
        <v>229</v>
      </c>
      <c r="H193" s="1" t="s">
        <v>525</v>
      </c>
      <c r="I193" s="1" t="s">
        <v>39</v>
      </c>
      <c r="J193" s="1" t="s">
        <v>77</v>
      </c>
      <c r="K193" s="1" t="s">
        <v>526</v>
      </c>
    </row>
    <row r="194" spans="1:11" ht="36">
      <c r="A194" s="1">
        <f t="shared" si="2"/>
        <v>159</v>
      </c>
      <c r="B194" s="3">
        <v>41535</v>
      </c>
      <c r="C194" s="1">
        <v>2</v>
      </c>
      <c r="D194" s="1" t="s">
        <v>104</v>
      </c>
      <c r="E194" s="1">
        <v>3610040754</v>
      </c>
      <c r="F194" s="6">
        <v>8060</v>
      </c>
      <c r="G194" s="1" t="s">
        <v>105</v>
      </c>
      <c r="H194" s="1" t="s">
        <v>38</v>
      </c>
      <c r="I194" s="1" t="s">
        <v>26</v>
      </c>
      <c r="J194" s="1" t="s">
        <v>13</v>
      </c>
      <c r="K194" s="1" t="s">
        <v>527</v>
      </c>
    </row>
    <row r="195" spans="1:11" ht="48">
      <c r="A195" s="1">
        <f t="shared" si="2"/>
        <v>160</v>
      </c>
      <c r="B195" s="3">
        <v>41535</v>
      </c>
      <c r="C195" s="1">
        <v>2</v>
      </c>
      <c r="D195" s="1" t="s">
        <v>528</v>
      </c>
      <c r="E195" s="1">
        <v>3255690756</v>
      </c>
      <c r="F195" s="6">
        <v>24042.56</v>
      </c>
      <c r="G195" s="1" t="s">
        <v>529</v>
      </c>
      <c r="H195" s="1" t="s">
        <v>109</v>
      </c>
      <c r="I195" s="1" t="s">
        <v>31</v>
      </c>
      <c r="J195" s="1" t="s">
        <v>32</v>
      </c>
      <c r="K195" s="1" t="s">
        <v>530</v>
      </c>
    </row>
    <row r="196" spans="1:11" ht="48">
      <c r="A196" s="1">
        <f t="shared" si="2"/>
        <v>161</v>
      </c>
      <c r="B196" s="3">
        <v>41535</v>
      </c>
      <c r="C196" s="1">
        <v>2</v>
      </c>
      <c r="D196" s="1" t="s">
        <v>128</v>
      </c>
      <c r="E196" s="1" t="s">
        <v>531</v>
      </c>
      <c r="F196" s="6">
        <v>5808</v>
      </c>
      <c r="G196" s="1" t="s">
        <v>532</v>
      </c>
      <c r="H196" s="1" t="s">
        <v>533</v>
      </c>
      <c r="I196" s="1" t="s">
        <v>31</v>
      </c>
      <c r="J196" s="1" t="s">
        <v>32</v>
      </c>
      <c r="K196" s="1" t="s">
        <v>530</v>
      </c>
    </row>
    <row r="197" spans="1:11" ht="48">
      <c r="A197" s="1">
        <f t="shared" si="2"/>
        <v>162</v>
      </c>
      <c r="B197" s="3">
        <v>41535</v>
      </c>
      <c r="C197" s="1">
        <v>2</v>
      </c>
      <c r="D197" s="1" t="s">
        <v>79</v>
      </c>
      <c r="E197" s="1" t="s">
        <v>534</v>
      </c>
      <c r="F197" s="6">
        <v>33000</v>
      </c>
      <c r="G197" s="1" t="s">
        <v>80</v>
      </c>
      <c r="H197" s="1" t="s">
        <v>38</v>
      </c>
      <c r="I197" s="1" t="s">
        <v>31</v>
      </c>
      <c r="J197" s="1" t="s">
        <v>32</v>
      </c>
      <c r="K197" s="1" t="s">
        <v>530</v>
      </c>
    </row>
    <row r="198" spans="1:11" ht="48">
      <c r="A198" s="1">
        <f t="shared" si="2"/>
        <v>163</v>
      </c>
      <c r="B198" s="3">
        <v>41535</v>
      </c>
      <c r="C198" s="1">
        <v>2</v>
      </c>
      <c r="D198" s="1" t="s">
        <v>535</v>
      </c>
      <c r="E198" s="1">
        <v>3222090759</v>
      </c>
      <c r="F198" s="6">
        <v>15840</v>
      </c>
      <c r="G198" s="1" t="s">
        <v>536</v>
      </c>
      <c r="H198" s="1" t="s">
        <v>38</v>
      </c>
      <c r="I198" s="1" t="s">
        <v>31</v>
      </c>
      <c r="J198" s="1" t="s">
        <v>32</v>
      </c>
      <c r="K198" s="1" t="s">
        <v>530</v>
      </c>
    </row>
    <row r="199" spans="1:11" ht="30.75" customHeight="1">
      <c r="A199" s="1">
        <f aca="true" t="shared" si="3" ref="A199:A205">+A198+1</f>
        <v>164</v>
      </c>
      <c r="B199" s="3">
        <v>41547</v>
      </c>
      <c r="C199" s="1">
        <v>2</v>
      </c>
      <c r="D199" s="1" t="s">
        <v>36</v>
      </c>
      <c r="E199" s="1">
        <v>2431340757</v>
      </c>
      <c r="F199" s="6">
        <v>45712.3</v>
      </c>
      <c r="G199" s="1" t="s">
        <v>537</v>
      </c>
      <c r="H199" s="1" t="s">
        <v>109</v>
      </c>
      <c r="I199" s="1" t="s">
        <v>39</v>
      </c>
      <c r="J199" s="1" t="s">
        <v>77</v>
      </c>
      <c r="K199" s="1" t="s">
        <v>538</v>
      </c>
    </row>
    <row r="200" spans="1:11" ht="39" customHeight="1">
      <c r="A200" s="1">
        <f t="shared" si="3"/>
        <v>165</v>
      </c>
      <c r="B200" s="3">
        <v>41547</v>
      </c>
      <c r="C200" s="1">
        <v>2</v>
      </c>
      <c r="D200" s="1" t="s">
        <v>238</v>
      </c>
      <c r="E200" s="1">
        <v>1440680757</v>
      </c>
      <c r="F200" s="6">
        <f>200+992.5</f>
        <v>1192.5</v>
      </c>
      <c r="G200" s="1" t="s">
        <v>239</v>
      </c>
      <c r="H200" s="1" t="s">
        <v>109</v>
      </c>
      <c r="I200" s="1" t="s">
        <v>119</v>
      </c>
      <c r="J200" s="1" t="s">
        <v>72</v>
      </c>
      <c r="K200" s="1" t="s">
        <v>539</v>
      </c>
    </row>
    <row r="201" spans="1:11" ht="36">
      <c r="A201" s="1">
        <f t="shared" si="3"/>
        <v>166</v>
      </c>
      <c r="B201" s="3">
        <v>41549</v>
      </c>
      <c r="C201" s="1">
        <v>2</v>
      </c>
      <c r="D201" s="1" t="s">
        <v>93</v>
      </c>
      <c r="E201" s="1">
        <v>90038470754</v>
      </c>
      <c r="F201" s="6">
        <v>750</v>
      </c>
      <c r="G201" s="1" t="s">
        <v>540</v>
      </c>
      <c r="H201" s="1" t="s">
        <v>59</v>
      </c>
      <c r="I201" s="1" t="s">
        <v>39</v>
      </c>
      <c r="J201" s="1" t="s">
        <v>77</v>
      </c>
      <c r="K201" s="1" t="s">
        <v>541</v>
      </c>
    </row>
    <row r="202" spans="1:11" ht="44.25" customHeight="1">
      <c r="A202" s="1">
        <f t="shared" si="3"/>
        <v>167</v>
      </c>
      <c r="B202" s="3">
        <v>41564</v>
      </c>
      <c r="C202" s="1">
        <v>2</v>
      </c>
      <c r="D202" s="1" t="s">
        <v>104</v>
      </c>
      <c r="E202" s="1">
        <v>3610040754</v>
      </c>
      <c r="F202" s="6">
        <v>7800</v>
      </c>
      <c r="G202" s="1" t="s">
        <v>105</v>
      </c>
      <c r="H202" s="1" t="s">
        <v>38</v>
      </c>
      <c r="I202" s="1" t="s">
        <v>26</v>
      </c>
      <c r="J202" s="1" t="s">
        <v>13</v>
      </c>
      <c r="K202" s="1" t="s">
        <v>527</v>
      </c>
    </row>
    <row r="203" spans="1:11" ht="45.75" customHeight="1">
      <c r="A203" s="1">
        <f t="shared" si="3"/>
        <v>168</v>
      </c>
      <c r="B203" s="3">
        <v>41565</v>
      </c>
      <c r="C203" s="1">
        <v>2</v>
      </c>
      <c r="D203" s="1" t="s">
        <v>399</v>
      </c>
      <c r="E203" s="1"/>
      <c r="F203" s="6">
        <f>25.22+84.7+9.32+90.8+224.05+32.1+15.6+200+30+352.55+332.16+101.25</f>
        <v>1497.7500000000002</v>
      </c>
      <c r="G203" s="1" t="s">
        <v>542</v>
      </c>
      <c r="H203" s="1" t="s">
        <v>401</v>
      </c>
      <c r="I203" s="1" t="s">
        <v>60</v>
      </c>
      <c r="J203" s="1" t="s">
        <v>61</v>
      </c>
      <c r="K203" s="1" t="s">
        <v>543</v>
      </c>
    </row>
    <row r="204" spans="1:11" ht="53.25" customHeight="1">
      <c r="A204" s="1">
        <f t="shared" si="3"/>
        <v>169</v>
      </c>
      <c r="B204" s="3">
        <v>41570</v>
      </c>
      <c r="C204" s="1">
        <v>2</v>
      </c>
      <c r="D204" s="1" t="s">
        <v>265</v>
      </c>
      <c r="E204" s="1">
        <v>2629020757</v>
      </c>
      <c r="F204" s="6">
        <v>3337.94</v>
      </c>
      <c r="G204" s="1" t="s">
        <v>410</v>
      </c>
      <c r="H204" s="1" t="s">
        <v>266</v>
      </c>
      <c r="I204" s="1" t="s">
        <v>31</v>
      </c>
      <c r="J204" s="1" t="s">
        <v>32</v>
      </c>
      <c r="K204" s="1" t="s">
        <v>547</v>
      </c>
    </row>
    <row r="205" spans="1:11" ht="36.75" customHeight="1">
      <c r="A205" s="1">
        <f t="shared" si="3"/>
        <v>170</v>
      </c>
      <c r="B205" s="3">
        <v>41571</v>
      </c>
      <c r="C205" s="1">
        <v>3</v>
      </c>
      <c r="D205" s="1" t="s">
        <v>548</v>
      </c>
      <c r="E205" s="1"/>
      <c r="F205" s="6">
        <v>317</v>
      </c>
      <c r="G205" s="1" t="s">
        <v>544</v>
      </c>
      <c r="H205" s="1" t="s">
        <v>545</v>
      </c>
      <c r="I205" s="1" t="s">
        <v>26</v>
      </c>
      <c r="J205" s="1" t="s">
        <v>13</v>
      </c>
      <c r="K205" s="1" t="s">
        <v>546</v>
      </c>
    </row>
    <row r="206" spans="1:11" ht="33.75" customHeight="1">
      <c r="A206" s="1">
        <f aca="true" t="shared" si="4" ref="A206:A211">+A205+1</f>
        <v>171</v>
      </c>
      <c r="B206" s="3">
        <v>41575</v>
      </c>
      <c r="C206" s="1">
        <v>3</v>
      </c>
      <c r="D206" s="1" t="s">
        <v>549</v>
      </c>
      <c r="E206" s="1"/>
      <c r="F206" s="6">
        <v>2810.55</v>
      </c>
      <c r="G206" s="1" t="s">
        <v>156</v>
      </c>
      <c r="H206" s="1" t="s">
        <v>550</v>
      </c>
      <c r="I206" s="1" t="s">
        <v>26</v>
      </c>
      <c r="J206" s="1" t="s">
        <v>13</v>
      </c>
      <c r="K206" s="1" t="s">
        <v>551</v>
      </c>
    </row>
    <row r="207" spans="1:11" ht="48">
      <c r="A207" s="1">
        <f t="shared" si="4"/>
        <v>172</v>
      </c>
      <c r="B207" s="3">
        <v>41586</v>
      </c>
      <c r="C207" s="1">
        <v>2</v>
      </c>
      <c r="D207" s="1" t="s">
        <v>557</v>
      </c>
      <c r="E207" s="1">
        <v>2661010732</v>
      </c>
      <c r="F207" s="6">
        <v>5897.55</v>
      </c>
      <c r="G207" s="1" t="s">
        <v>553</v>
      </c>
      <c r="H207" s="1" t="s">
        <v>552</v>
      </c>
      <c r="I207" s="1" t="s">
        <v>39</v>
      </c>
      <c r="J207" s="1" t="s">
        <v>77</v>
      </c>
      <c r="K207" s="1" t="s">
        <v>554</v>
      </c>
    </row>
    <row r="208" spans="1:11" ht="40.5" customHeight="1">
      <c r="A208" s="1">
        <f t="shared" si="4"/>
        <v>173</v>
      </c>
      <c r="B208" s="3">
        <v>41586</v>
      </c>
      <c r="C208" s="1">
        <v>2</v>
      </c>
      <c r="D208" s="1" t="s">
        <v>556</v>
      </c>
      <c r="E208" s="1">
        <v>3645690755</v>
      </c>
      <c r="F208" s="6">
        <v>783.95</v>
      </c>
      <c r="G208" s="1" t="s">
        <v>553</v>
      </c>
      <c r="H208" s="1" t="s">
        <v>552</v>
      </c>
      <c r="I208" s="1" t="s">
        <v>39</v>
      </c>
      <c r="J208" s="1" t="s">
        <v>77</v>
      </c>
      <c r="K208" s="1" t="s">
        <v>554</v>
      </c>
    </row>
    <row r="209" spans="1:11" ht="40.5" customHeight="1">
      <c r="A209" s="1">
        <f t="shared" si="4"/>
        <v>174</v>
      </c>
      <c r="B209" s="3">
        <v>41586</v>
      </c>
      <c r="C209" s="1">
        <v>2</v>
      </c>
      <c r="D209" s="1" t="s">
        <v>555</v>
      </c>
      <c r="E209" s="1"/>
      <c r="F209" s="6">
        <v>266.84</v>
      </c>
      <c r="G209" s="1" t="s">
        <v>558</v>
      </c>
      <c r="H209" s="1" t="s">
        <v>109</v>
      </c>
      <c r="I209" s="1" t="s">
        <v>26</v>
      </c>
      <c r="J209" s="1" t="s">
        <v>13</v>
      </c>
      <c r="K209" s="1" t="s">
        <v>559</v>
      </c>
    </row>
    <row r="210" spans="1:11" ht="40.5" customHeight="1">
      <c r="A210" s="1">
        <f t="shared" si="4"/>
        <v>175</v>
      </c>
      <c r="B210" s="3">
        <v>41586</v>
      </c>
      <c r="C210" s="1">
        <v>2</v>
      </c>
      <c r="D210" s="1" t="s">
        <v>560</v>
      </c>
      <c r="E210" s="1"/>
      <c r="F210" s="6">
        <v>3349.6</v>
      </c>
      <c r="G210" s="1" t="s">
        <v>561</v>
      </c>
      <c r="H210" s="1" t="s">
        <v>562</v>
      </c>
      <c r="I210" s="1" t="s">
        <v>26</v>
      </c>
      <c r="J210" s="1" t="s">
        <v>13</v>
      </c>
      <c r="K210" s="1" t="s">
        <v>563</v>
      </c>
    </row>
    <row r="211" spans="1:11" ht="39" customHeight="1">
      <c r="A211" s="1">
        <f t="shared" si="4"/>
        <v>176</v>
      </c>
      <c r="B211" s="3">
        <v>41586</v>
      </c>
      <c r="C211" s="1">
        <v>2</v>
      </c>
      <c r="D211" s="1" t="s">
        <v>564</v>
      </c>
      <c r="E211" s="1"/>
      <c r="F211" s="6">
        <v>1500</v>
      </c>
      <c r="G211" s="1" t="s">
        <v>565</v>
      </c>
      <c r="H211" s="1" t="s">
        <v>566</v>
      </c>
      <c r="I211" s="1" t="s">
        <v>26</v>
      </c>
      <c r="J211" s="1" t="s">
        <v>13</v>
      </c>
      <c r="K211" s="1" t="s">
        <v>567</v>
      </c>
    </row>
    <row r="212" spans="1:11" ht="31.5" customHeight="1">
      <c r="A212" s="1">
        <f aca="true" t="shared" si="5" ref="A212:A217">+A211+1</f>
        <v>177</v>
      </c>
      <c r="B212" s="3">
        <v>41591</v>
      </c>
      <c r="C212" s="1">
        <v>2</v>
      </c>
      <c r="D212" s="1" t="s">
        <v>568</v>
      </c>
      <c r="E212" s="1">
        <v>3429130234</v>
      </c>
      <c r="F212" s="6">
        <v>5000</v>
      </c>
      <c r="G212" s="1" t="s">
        <v>569</v>
      </c>
      <c r="H212" s="1" t="s">
        <v>266</v>
      </c>
      <c r="I212" s="1" t="s">
        <v>60</v>
      </c>
      <c r="J212" s="1" t="s">
        <v>61</v>
      </c>
      <c r="K212" s="1" t="s">
        <v>570</v>
      </c>
    </row>
    <row r="213" spans="1:11" ht="47.25" customHeight="1">
      <c r="A213" s="1">
        <f t="shared" si="5"/>
        <v>178</v>
      </c>
      <c r="B213" s="3">
        <v>41591</v>
      </c>
      <c r="C213" s="1">
        <v>2</v>
      </c>
      <c r="D213" s="1" t="s">
        <v>571</v>
      </c>
      <c r="E213" s="1">
        <v>3643670579</v>
      </c>
      <c r="F213" s="6">
        <v>270</v>
      </c>
      <c r="G213" s="1" t="s">
        <v>572</v>
      </c>
      <c r="H213" s="1" t="s">
        <v>266</v>
      </c>
      <c r="I213" s="1" t="s">
        <v>60</v>
      </c>
      <c r="J213" s="1" t="s">
        <v>61</v>
      </c>
      <c r="K213" s="1" t="s">
        <v>573</v>
      </c>
    </row>
    <row r="214" spans="1:11" ht="53.25" customHeight="1">
      <c r="A214" s="1">
        <f t="shared" si="5"/>
        <v>179</v>
      </c>
      <c r="B214" s="3">
        <v>41591</v>
      </c>
      <c r="C214" s="1">
        <v>2</v>
      </c>
      <c r="D214" s="1" t="s">
        <v>574</v>
      </c>
      <c r="E214" s="1">
        <v>4035200759</v>
      </c>
      <c r="F214" s="6">
        <v>14104.09</v>
      </c>
      <c r="G214" s="1" t="s">
        <v>575</v>
      </c>
      <c r="H214" s="1" t="s">
        <v>266</v>
      </c>
      <c r="I214" s="1" t="s">
        <v>31</v>
      </c>
      <c r="J214" s="1" t="s">
        <v>32</v>
      </c>
      <c r="K214" s="1" t="s">
        <v>576</v>
      </c>
    </row>
    <row r="215" spans="1:11" ht="40.5" customHeight="1">
      <c r="A215" s="1">
        <f t="shared" si="5"/>
        <v>180</v>
      </c>
      <c r="B215" s="3">
        <v>41591</v>
      </c>
      <c r="C215" s="1">
        <v>2</v>
      </c>
      <c r="D215" s="1" t="s">
        <v>577</v>
      </c>
      <c r="E215" s="1" t="s">
        <v>578</v>
      </c>
      <c r="F215" s="6">
        <v>525</v>
      </c>
      <c r="G215" s="1" t="s">
        <v>579</v>
      </c>
      <c r="H215" s="1" t="s">
        <v>266</v>
      </c>
      <c r="I215" s="1" t="s">
        <v>26</v>
      </c>
      <c r="J215" s="1" t="s">
        <v>13</v>
      </c>
      <c r="K215" s="1" t="s">
        <v>580</v>
      </c>
    </row>
    <row r="216" spans="1:11" ht="30" customHeight="1">
      <c r="A216" s="1">
        <f t="shared" si="5"/>
        <v>181</v>
      </c>
      <c r="B216" s="3">
        <v>41607</v>
      </c>
      <c r="C216" s="1">
        <v>2</v>
      </c>
      <c r="D216" s="1" t="s">
        <v>273</v>
      </c>
      <c r="E216" s="1" t="s">
        <v>581</v>
      </c>
      <c r="F216" s="6">
        <v>2000</v>
      </c>
      <c r="G216" s="1" t="s">
        <v>582</v>
      </c>
      <c r="H216" s="1" t="s">
        <v>266</v>
      </c>
      <c r="I216" s="1" t="s">
        <v>39</v>
      </c>
      <c r="J216" s="1" t="s">
        <v>77</v>
      </c>
      <c r="K216" s="1" t="s">
        <v>583</v>
      </c>
    </row>
    <row r="217" spans="1:11" ht="48.75" customHeight="1">
      <c r="A217" s="1">
        <f t="shared" si="5"/>
        <v>182</v>
      </c>
      <c r="B217" s="3">
        <v>41607</v>
      </c>
      <c r="C217" s="1">
        <v>3</v>
      </c>
      <c r="D217" s="1" t="s">
        <v>584</v>
      </c>
      <c r="E217" s="1"/>
      <c r="F217" s="6">
        <f>2000+1000</f>
        <v>3000</v>
      </c>
      <c r="G217" s="1" t="s">
        <v>585</v>
      </c>
      <c r="H217" s="1"/>
      <c r="I217" s="1" t="s">
        <v>26</v>
      </c>
      <c r="J217" s="1" t="s">
        <v>13</v>
      </c>
      <c r="K217" s="1" t="s">
        <v>586</v>
      </c>
    </row>
    <row r="218" spans="1:11" ht="48.75" customHeight="1">
      <c r="A218" s="1">
        <f aca="true" t="shared" si="6" ref="A218:A226">+A217+1</f>
        <v>183</v>
      </c>
      <c r="B218" s="3">
        <v>41619</v>
      </c>
      <c r="C218" s="1">
        <v>2</v>
      </c>
      <c r="D218" s="1" t="s">
        <v>587</v>
      </c>
      <c r="E218" s="1" t="s">
        <v>588</v>
      </c>
      <c r="F218" s="6">
        <v>251.14</v>
      </c>
      <c r="G218" s="1" t="s">
        <v>589</v>
      </c>
      <c r="H218" s="1" t="s">
        <v>266</v>
      </c>
      <c r="I218" s="1" t="s">
        <v>26</v>
      </c>
      <c r="J218" s="1" t="s">
        <v>13</v>
      </c>
      <c r="K218" s="1" t="s">
        <v>590</v>
      </c>
    </row>
    <row r="219" spans="1:11" ht="47.25" customHeight="1">
      <c r="A219" s="1">
        <f t="shared" si="6"/>
        <v>184</v>
      </c>
      <c r="B219" s="3">
        <v>41619</v>
      </c>
      <c r="C219" s="1">
        <v>2</v>
      </c>
      <c r="D219" s="1" t="s">
        <v>591</v>
      </c>
      <c r="E219" s="1">
        <v>2583240755</v>
      </c>
      <c r="F219" s="6">
        <f>55+50</f>
        <v>105</v>
      </c>
      <c r="G219" s="1" t="s">
        <v>592</v>
      </c>
      <c r="H219" s="1" t="s">
        <v>198</v>
      </c>
      <c r="I219" s="1" t="s">
        <v>60</v>
      </c>
      <c r="J219" s="1" t="s">
        <v>61</v>
      </c>
      <c r="K219" s="1" t="s">
        <v>593</v>
      </c>
    </row>
    <row r="220" spans="1:11" ht="30" customHeight="1">
      <c r="A220" s="1">
        <f t="shared" si="6"/>
        <v>185</v>
      </c>
      <c r="B220" s="3">
        <v>41619</v>
      </c>
      <c r="C220" s="1">
        <v>2</v>
      </c>
      <c r="D220" s="1" t="s">
        <v>259</v>
      </c>
      <c r="E220" s="1">
        <v>4468670759</v>
      </c>
      <c r="F220" s="6">
        <v>1395.13</v>
      </c>
      <c r="G220" s="1" t="s">
        <v>260</v>
      </c>
      <c r="H220" s="1" t="s">
        <v>109</v>
      </c>
      <c r="I220" s="1" t="s">
        <v>26</v>
      </c>
      <c r="J220" s="1" t="s">
        <v>13</v>
      </c>
      <c r="K220" s="1" t="s">
        <v>594</v>
      </c>
    </row>
    <row r="221" spans="1:11" ht="31.5" customHeight="1">
      <c r="A221" s="1">
        <f t="shared" si="6"/>
        <v>186</v>
      </c>
      <c r="B221" s="3">
        <v>41619</v>
      </c>
      <c r="C221" s="1">
        <v>2</v>
      </c>
      <c r="D221" s="1" t="s">
        <v>232</v>
      </c>
      <c r="E221" s="1">
        <v>4399480757</v>
      </c>
      <c r="F221" s="6">
        <f>32.4+48.8</f>
        <v>81.19999999999999</v>
      </c>
      <c r="G221" s="1" t="s">
        <v>592</v>
      </c>
      <c r="H221" s="1" t="s">
        <v>170</v>
      </c>
      <c r="I221" s="1" t="s">
        <v>60</v>
      </c>
      <c r="J221" s="1" t="s">
        <v>61</v>
      </c>
      <c r="K221" s="1" t="s">
        <v>593</v>
      </c>
    </row>
    <row r="222" spans="1:11" ht="48">
      <c r="A222" s="1">
        <f t="shared" si="6"/>
        <v>187</v>
      </c>
      <c r="B222" s="3">
        <v>41619</v>
      </c>
      <c r="C222" s="1">
        <v>2</v>
      </c>
      <c r="D222" s="1" t="s">
        <v>595</v>
      </c>
      <c r="E222" s="1" t="s">
        <v>596</v>
      </c>
      <c r="F222" s="6">
        <f>1042.5+5820+540</f>
        <v>7402.5</v>
      </c>
      <c r="G222" s="1" t="s">
        <v>597</v>
      </c>
      <c r="H222" s="1" t="s">
        <v>59</v>
      </c>
      <c r="I222" s="1" t="s">
        <v>31</v>
      </c>
      <c r="J222" s="1" t="s">
        <v>32</v>
      </c>
      <c r="K222" s="1" t="s">
        <v>598</v>
      </c>
    </row>
    <row r="223" spans="1:11" ht="43.5" customHeight="1">
      <c r="A223" s="1">
        <f t="shared" si="6"/>
        <v>188</v>
      </c>
      <c r="B223" s="3">
        <v>41619</v>
      </c>
      <c r="C223" s="1">
        <v>2</v>
      </c>
      <c r="D223" s="1" t="s">
        <v>36</v>
      </c>
      <c r="E223" s="1">
        <v>2431340757</v>
      </c>
      <c r="F223" s="6">
        <f>4254.34+2108.3</f>
        <v>6362.64</v>
      </c>
      <c r="G223" s="1" t="s">
        <v>599</v>
      </c>
      <c r="H223" s="1" t="s">
        <v>271</v>
      </c>
      <c r="I223" s="1" t="s">
        <v>39</v>
      </c>
      <c r="J223" s="1" t="s">
        <v>77</v>
      </c>
      <c r="K223" s="1" t="s">
        <v>600</v>
      </c>
    </row>
    <row r="224" spans="1:11" ht="42.75" customHeight="1">
      <c r="A224" s="1">
        <f t="shared" si="6"/>
        <v>189</v>
      </c>
      <c r="B224" s="3">
        <v>41619</v>
      </c>
      <c r="C224" s="1">
        <v>2</v>
      </c>
      <c r="D224" s="1" t="s">
        <v>349</v>
      </c>
      <c r="E224" s="1">
        <v>3194640755</v>
      </c>
      <c r="F224" s="6">
        <f>258+648+156.11</f>
        <v>1062.1100000000001</v>
      </c>
      <c r="G224" s="1" t="s">
        <v>350</v>
      </c>
      <c r="H224" s="1" t="s">
        <v>109</v>
      </c>
      <c r="I224" s="1" t="s">
        <v>39</v>
      </c>
      <c r="J224" s="1" t="s">
        <v>77</v>
      </c>
      <c r="K224" s="1" t="s">
        <v>601</v>
      </c>
    </row>
    <row r="225" spans="1:11" ht="36.75" customHeight="1">
      <c r="A225" s="1">
        <f t="shared" si="6"/>
        <v>190</v>
      </c>
      <c r="B225" s="3">
        <v>41619</v>
      </c>
      <c r="C225" s="1">
        <v>2</v>
      </c>
      <c r="D225" s="1" t="s">
        <v>323</v>
      </c>
      <c r="E225" s="1">
        <v>3791010758</v>
      </c>
      <c r="F225" s="6">
        <f>1024.11+605+2400+3800+3146+2650+398.03</f>
        <v>14023.140000000001</v>
      </c>
      <c r="G225" s="1" t="s">
        <v>603</v>
      </c>
      <c r="H225" s="1" t="s">
        <v>198</v>
      </c>
      <c r="I225" s="1" t="s">
        <v>60</v>
      </c>
      <c r="J225" s="1" t="s">
        <v>61</v>
      </c>
      <c r="K225" s="1" t="s">
        <v>602</v>
      </c>
    </row>
    <row r="226" spans="1:11" ht="30" customHeight="1">
      <c r="A226" s="11">
        <f t="shared" si="6"/>
        <v>191</v>
      </c>
      <c r="B226" s="17">
        <v>41619</v>
      </c>
      <c r="C226" s="11">
        <v>2</v>
      </c>
      <c r="D226" s="11" t="s">
        <v>604</v>
      </c>
      <c r="E226" s="11" t="s">
        <v>605</v>
      </c>
      <c r="F226" s="15">
        <v>150</v>
      </c>
      <c r="G226" s="12" t="s">
        <v>606</v>
      </c>
      <c r="H226" s="12" t="s">
        <v>198</v>
      </c>
      <c r="I226" s="12" t="s">
        <v>39</v>
      </c>
      <c r="J226" s="12" t="s">
        <v>77</v>
      </c>
      <c r="K226" s="12" t="s">
        <v>607</v>
      </c>
    </row>
    <row r="227" spans="1:11" ht="16.5" customHeight="1">
      <c r="A227" s="11"/>
      <c r="B227" s="11"/>
      <c r="C227" s="11"/>
      <c r="D227" s="11"/>
      <c r="E227" s="11"/>
      <c r="F227" s="16"/>
      <c r="G227" s="13"/>
      <c r="H227" s="13"/>
      <c r="I227" s="13"/>
      <c r="J227" s="13"/>
      <c r="K227" s="13"/>
    </row>
    <row r="228" spans="1:11" ht="30" customHeight="1">
      <c r="A228" s="11">
        <f>+A226+1</f>
        <v>192</v>
      </c>
      <c r="B228" s="17">
        <v>41619</v>
      </c>
      <c r="C228" s="11">
        <v>2</v>
      </c>
      <c r="D228" s="11" t="s">
        <v>608</v>
      </c>
      <c r="E228" s="11" t="s">
        <v>609</v>
      </c>
      <c r="F228" s="15">
        <v>150</v>
      </c>
      <c r="G228" s="12" t="s">
        <v>606</v>
      </c>
      <c r="H228" s="12" t="s">
        <v>198</v>
      </c>
      <c r="I228" s="12" t="s">
        <v>39</v>
      </c>
      <c r="J228" s="12" t="s">
        <v>77</v>
      </c>
      <c r="K228" s="12" t="s">
        <v>607</v>
      </c>
    </row>
    <row r="229" spans="1:11" ht="16.5" customHeight="1">
      <c r="A229" s="11"/>
      <c r="B229" s="11"/>
      <c r="C229" s="11"/>
      <c r="D229" s="11"/>
      <c r="E229" s="11"/>
      <c r="F229" s="16"/>
      <c r="G229" s="13"/>
      <c r="H229" s="13"/>
      <c r="I229" s="13"/>
      <c r="J229" s="13"/>
      <c r="K229" s="13"/>
    </row>
    <row r="230" spans="1:11" ht="51" customHeight="1">
      <c r="A230" s="1">
        <f>+A228+1</f>
        <v>193</v>
      </c>
      <c r="B230" s="3">
        <v>41619</v>
      </c>
      <c r="C230" s="1">
        <v>2</v>
      </c>
      <c r="D230" s="1" t="s">
        <v>610</v>
      </c>
      <c r="E230" s="1">
        <v>2734350750</v>
      </c>
      <c r="F230" s="6">
        <f>240+6603.55+8396.45</f>
        <v>15240</v>
      </c>
      <c r="G230" s="1" t="s">
        <v>611</v>
      </c>
      <c r="H230" s="1" t="s">
        <v>198</v>
      </c>
      <c r="I230" s="1" t="s">
        <v>60</v>
      </c>
      <c r="J230" s="1" t="s">
        <v>61</v>
      </c>
      <c r="K230" s="1" t="s">
        <v>612</v>
      </c>
    </row>
    <row r="231" spans="1:11" ht="30.75" customHeight="1">
      <c r="A231" s="1">
        <f aca="true" t="shared" si="7" ref="A231:A248">+A230+1</f>
        <v>194</v>
      </c>
      <c r="B231" s="3">
        <v>41619</v>
      </c>
      <c r="C231" s="1">
        <v>2</v>
      </c>
      <c r="D231" s="1" t="s">
        <v>587</v>
      </c>
      <c r="E231" s="1" t="s">
        <v>588</v>
      </c>
      <c r="F231" s="6">
        <v>1000</v>
      </c>
      <c r="G231" s="1" t="s">
        <v>589</v>
      </c>
      <c r="I231" s="1" t="s">
        <v>26</v>
      </c>
      <c r="J231" s="1" t="s">
        <v>13</v>
      </c>
      <c r="K231" s="1" t="s">
        <v>613</v>
      </c>
    </row>
    <row r="232" spans="1:11" ht="30" customHeight="1">
      <c r="A232" s="1">
        <f t="shared" si="7"/>
        <v>195</v>
      </c>
      <c r="B232" s="3">
        <v>41619</v>
      </c>
      <c r="C232" s="1">
        <v>2</v>
      </c>
      <c r="D232" s="1" t="s">
        <v>399</v>
      </c>
      <c r="E232" s="1"/>
      <c r="F232" s="6">
        <v>400</v>
      </c>
      <c r="G232" s="1" t="s">
        <v>614</v>
      </c>
      <c r="H232" s="1" t="s">
        <v>401</v>
      </c>
      <c r="I232" s="1" t="s">
        <v>60</v>
      </c>
      <c r="J232" s="1" t="s">
        <v>61</v>
      </c>
      <c r="K232" s="1" t="s">
        <v>615</v>
      </c>
    </row>
    <row r="233" spans="1:11" ht="36">
      <c r="A233" s="1">
        <f t="shared" si="7"/>
        <v>196</v>
      </c>
      <c r="B233" s="3">
        <v>41619</v>
      </c>
      <c r="C233" s="1">
        <v>2</v>
      </c>
      <c r="D233" s="1" t="s">
        <v>93</v>
      </c>
      <c r="E233" s="1"/>
      <c r="F233" s="6">
        <v>1800</v>
      </c>
      <c r="G233" s="1" t="s">
        <v>94</v>
      </c>
      <c r="H233" s="1" t="s">
        <v>59</v>
      </c>
      <c r="I233" s="1" t="s">
        <v>39</v>
      </c>
      <c r="J233" s="1" t="s">
        <v>77</v>
      </c>
      <c r="K233" s="1" t="s">
        <v>616</v>
      </c>
    </row>
    <row r="234" spans="1:11" ht="42.75" customHeight="1">
      <c r="A234" s="1">
        <f t="shared" si="7"/>
        <v>197</v>
      </c>
      <c r="B234" s="3">
        <v>41619</v>
      </c>
      <c r="C234" s="1">
        <v>2</v>
      </c>
      <c r="D234" s="1" t="s">
        <v>617</v>
      </c>
      <c r="E234" s="1">
        <v>10209790152</v>
      </c>
      <c r="F234" s="6">
        <v>2648.6</v>
      </c>
      <c r="G234" s="1" t="s">
        <v>618</v>
      </c>
      <c r="H234" s="1" t="s">
        <v>266</v>
      </c>
      <c r="I234" s="1" t="s">
        <v>60</v>
      </c>
      <c r="J234" s="1" t="s">
        <v>61</v>
      </c>
      <c r="K234" s="1" t="s">
        <v>619</v>
      </c>
    </row>
    <row r="235" spans="1:11" ht="30" customHeight="1">
      <c r="A235" s="1">
        <f t="shared" si="7"/>
        <v>198</v>
      </c>
      <c r="B235" s="3">
        <v>41619</v>
      </c>
      <c r="C235" s="1">
        <v>3</v>
      </c>
      <c r="D235" s="1" t="s">
        <v>134</v>
      </c>
      <c r="E235" s="1"/>
      <c r="F235" s="6">
        <v>400</v>
      </c>
      <c r="G235" s="1" t="s">
        <v>135</v>
      </c>
      <c r="H235" s="1" t="s">
        <v>623</v>
      </c>
      <c r="I235" s="1" t="s">
        <v>26</v>
      </c>
      <c r="J235" s="1" t="s">
        <v>13</v>
      </c>
      <c r="K235" s="1" t="s">
        <v>620</v>
      </c>
    </row>
    <row r="236" spans="1:11" ht="30" customHeight="1">
      <c r="A236" s="1">
        <f t="shared" si="7"/>
        <v>199</v>
      </c>
      <c r="B236" s="3">
        <v>41619</v>
      </c>
      <c r="C236" s="1">
        <v>2</v>
      </c>
      <c r="D236" s="1" t="s">
        <v>621</v>
      </c>
      <c r="E236" s="1"/>
      <c r="F236" s="6">
        <v>1423.23</v>
      </c>
      <c r="G236" s="1" t="s">
        <v>622</v>
      </c>
      <c r="H236" s="1" t="s">
        <v>401</v>
      </c>
      <c r="I236" s="1" t="s">
        <v>26</v>
      </c>
      <c r="J236" s="1" t="s">
        <v>13</v>
      </c>
      <c r="K236" s="1" t="s">
        <v>624</v>
      </c>
    </row>
    <row r="237" spans="1:11" ht="55.5" customHeight="1">
      <c r="A237" s="1">
        <f t="shared" si="7"/>
        <v>200</v>
      </c>
      <c r="B237" s="3">
        <v>41619</v>
      </c>
      <c r="C237" s="1">
        <v>2</v>
      </c>
      <c r="D237" s="1" t="s">
        <v>415</v>
      </c>
      <c r="E237" s="1">
        <v>963395100</v>
      </c>
      <c r="F237" s="6">
        <f>204.7+255.99+821.08+38.03+1318.44+1623.86+1638.46+4796.34+4917.08+5999.18+3850.07+2516.96+2987.43+4799.56</f>
        <v>35767.18</v>
      </c>
      <c r="G237" s="1" t="s">
        <v>414</v>
      </c>
      <c r="H237" s="1" t="s">
        <v>198</v>
      </c>
      <c r="I237" s="1" t="s">
        <v>60</v>
      </c>
      <c r="J237" s="1" t="s">
        <v>61</v>
      </c>
      <c r="K237" s="1" t="s">
        <v>672</v>
      </c>
    </row>
    <row r="238" spans="1:11" ht="30.75" customHeight="1">
      <c r="A238" s="1">
        <f t="shared" si="7"/>
        <v>201</v>
      </c>
      <c r="B238" s="3">
        <v>41619</v>
      </c>
      <c r="C238" s="1">
        <v>2</v>
      </c>
      <c r="D238" s="1" t="s">
        <v>625</v>
      </c>
      <c r="E238" s="1">
        <v>228090163</v>
      </c>
      <c r="F238" s="6">
        <v>134.4</v>
      </c>
      <c r="G238" s="1" t="s">
        <v>626</v>
      </c>
      <c r="H238" s="1" t="s">
        <v>198</v>
      </c>
      <c r="I238" s="1" t="s">
        <v>60</v>
      </c>
      <c r="J238" s="1" t="s">
        <v>61</v>
      </c>
      <c r="K238" s="1" t="s">
        <v>627</v>
      </c>
    </row>
    <row r="239" spans="1:11" ht="24">
      <c r="A239" s="1">
        <f t="shared" si="7"/>
        <v>202</v>
      </c>
      <c r="B239" s="3">
        <v>41619</v>
      </c>
      <c r="C239" s="1">
        <v>2</v>
      </c>
      <c r="D239" s="1" t="s">
        <v>74</v>
      </c>
      <c r="E239" s="1"/>
      <c r="F239" s="6">
        <f>1816.2*2</f>
        <v>3632.4</v>
      </c>
      <c r="G239" s="1" t="s">
        <v>75</v>
      </c>
      <c r="H239" s="1" t="s">
        <v>631</v>
      </c>
      <c r="I239" s="1" t="s">
        <v>39</v>
      </c>
      <c r="J239" s="1" t="s">
        <v>77</v>
      </c>
      <c r="K239" s="1" t="s">
        <v>632</v>
      </c>
    </row>
    <row r="240" spans="1:11" ht="42.75" customHeight="1">
      <c r="A240" s="1">
        <f t="shared" si="7"/>
        <v>203</v>
      </c>
      <c r="B240" s="3">
        <v>41619</v>
      </c>
      <c r="C240" s="1">
        <v>2</v>
      </c>
      <c r="D240" s="1" t="s">
        <v>628</v>
      </c>
      <c r="E240" s="1"/>
      <c r="F240" s="6">
        <v>100</v>
      </c>
      <c r="G240" s="1" t="s">
        <v>629</v>
      </c>
      <c r="H240" s="1" t="s">
        <v>401</v>
      </c>
      <c r="I240" s="1" t="s">
        <v>26</v>
      </c>
      <c r="J240" s="1" t="s">
        <v>13</v>
      </c>
      <c r="K240" s="1" t="s">
        <v>630</v>
      </c>
    </row>
    <row r="241" spans="1:11" ht="31.5" customHeight="1">
      <c r="A241" s="1">
        <f t="shared" si="7"/>
        <v>204</v>
      </c>
      <c r="B241" s="3">
        <v>41619</v>
      </c>
      <c r="C241" s="1">
        <v>2</v>
      </c>
      <c r="D241" s="1" t="s">
        <v>633</v>
      </c>
      <c r="E241" s="1"/>
      <c r="F241" s="6">
        <v>1000</v>
      </c>
      <c r="G241" s="1" t="s">
        <v>634</v>
      </c>
      <c r="H241" s="1" t="s">
        <v>401</v>
      </c>
      <c r="I241" s="1" t="s">
        <v>26</v>
      </c>
      <c r="J241" s="1" t="s">
        <v>13</v>
      </c>
      <c r="K241" s="1" t="s">
        <v>635</v>
      </c>
    </row>
    <row r="242" spans="1:11" ht="30.75" customHeight="1">
      <c r="A242" s="1">
        <f t="shared" si="7"/>
        <v>205</v>
      </c>
      <c r="B242" s="3">
        <v>41619</v>
      </c>
      <c r="C242" s="1">
        <v>2</v>
      </c>
      <c r="D242" s="1" t="s">
        <v>636</v>
      </c>
      <c r="E242" s="1">
        <v>3582810754</v>
      </c>
      <c r="F242" s="6">
        <v>5533.36</v>
      </c>
      <c r="G242" s="1" t="s">
        <v>64</v>
      </c>
      <c r="H242" s="1" t="s">
        <v>637</v>
      </c>
      <c r="I242" s="1" t="s">
        <v>26</v>
      </c>
      <c r="J242" s="1" t="s">
        <v>13</v>
      </c>
      <c r="K242" s="1" t="s">
        <v>638</v>
      </c>
    </row>
    <row r="243" spans="1:11" ht="39" customHeight="1">
      <c r="A243" s="1">
        <f t="shared" si="7"/>
        <v>206</v>
      </c>
      <c r="B243" s="3">
        <v>41619</v>
      </c>
      <c r="C243" s="1">
        <v>2</v>
      </c>
      <c r="D243" s="1" t="s">
        <v>104</v>
      </c>
      <c r="E243" s="1">
        <v>3610040754</v>
      </c>
      <c r="F243" s="6">
        <v>8060</v>
      </c>
      <c r="G243" s="1" t="s">
        <v>105</v>
      </c>
      <c r="H243" s="1" t="s">
        <v>38</v>
      </c>
      <c r="I243" s="1" t="s">
        <v>26</v>
      </c>
      <c r="J243" s="1" t="s">
        <v>13</v>
      </c>
      <c r="K243" s="1" t="s">
        <v>527</v>
      </c>
    </row>
    <row r="244" spans="1:11" ht="30" customHeight="1">
      <c r="A244" s="1">
        <f t="shared" si="7"/>
        <v>207</v>
      </c>
      <c r="B244" s="3">
        <v>41619</v>
      </c>
      <c r="C244" s="1">
        <v>2</v>
      </c>
      <c r="D244" s="1" t="s">
        <v>452</v>
      </c>
      <c r="E244" s="1">
        <v>3738160757</v>
      </c>
      <c r="F244" s="6">
        <v>4847.11</v>
      </c>
      <c r="G244" s="1" t="s">
        <v>453</v>
      </c>
      <c r="H244" s="1" t="s">
        <v>198</v>
      </c>
      <c r="I244" s="1" t="s">
        <v>26</v>
      </c>
      <c r="J244" s="1" t="s">
        <v>13</v>
      </c>
      <c r="K244" s="1" t="s">
        <v>639</v>
      </c>
    </row>
    <row r="245" spans="1:11" ht="31.5" customHeight="1">
      <c r="A245" s="1">
        <f t="shared" si="7"/>
        <v>208</v>
      </c>
      <c r="B245" s="3">
        <v>41619</v>
      </c>
      <c r="C245" s="1">
        <v>2</v>
      </c>
      <c r="D245" s="1" t="s">
        <v>144</v>
      </c>
      <c r="E245" s="1">
        <v>6655971007</v>
      </c>
      <c r="F245" s="6">
        <f>453.46+42281.01</f>
        <v>42734.47</v>
      </c>
      <c r="G245" s="1" t="s">
        <v>647</v>
      </c>
      <c r="H245" s="1" t="s">
        <v>198</v>
      </c>
      <c r="I245" s="1" t="s">
        <v>60</v>
      </c>
      <c r="J245" s="1" t="s">
        <v>61</v>
      </c>
      <c r="K245" s="1" t="s">
        <v>648</v>
      </c>
    </row>
    <row r="246" spans="1:11" ht="30" customHeight="1">
      <c r="A246" s="1">
        <f t="shared" si="7"/>
        <v>209</v>
      </c>
      <c r="B246" s="3">
        <v>41619</v>
      </c>
      <c r="C246" s="1">
        <v>2</v>
      </c>
      <c r="D246" s="11" t="s">
        <v>640</v>
      </c>
      <c r="E246" s="11">
        <v>2648840730</v>
      </c>
      <c r="F246" s="14">
        <v>11279.62</v>
      </c>
      <c r="G246" s="11" t="s">
        <v>191</v>
      </c>
      <c r="H246" s="11" t="s">
        <v>468</v>
      </c>
      <c r="I246" s="11" t="s">
        <v>39</v>
      </c>
      <c r="J246" s="11" t="s">
        <v>77</v>
      </c>
      <c r="K246" s="11" t="s">
        <v>641</v>
      </c>
    </row>
    <row r="247" spans="1:11" ht="6.75" customHeight="1" hidden="1">
      <c r="A247" s="1">
        <f t="shared" si="7"/>
        <v>210</v>
      </c>
      <c r="B247" s="3">
        <v>41619</v>
      </c>
      <c r="C247" s="1">
        <v>2</v>
      </c>
      <c r="D247" s="11"/>
      <c r="E247" s="11"/>
      <c r="F247" s="14"/>
      <c r="G247" s="11"/>
      <c r="H247" s="11"/>
      <c r="I247" s="11"/>
      <c r="J247" s="11"/>
      <c r="K247" s="11"/>
    </row>
    <row r="248" spans="1:11" ht="6.75" customHeight="1" hidden="1">
      <c r="A248" s="1">
        <f t="shared" si="7"/>
        <v>211</v>
      </c>
      <c r="B248" s="3">
        <v>41619</v>
      </c>
      <c r="C248" s="1">
        <v>2</v>
      </c>
      <c r="D248" s="11"/>
      <c r="E248" s="11"/>
      <c r="F248" s="14"/>
      <c r="G248" s="11"/>
      <c r="H248" s="11"/>
      <c r="I248" s="11"/>
      <c r="J248" s="11"/>
      <c r="K248" s="11"/>
    </row>
    <row r="249" spans="1:11" ht="30.75" customHeight="1">
      <c r="A249" s="1">
        <f>+A246+1</f>
        <v>210</v>
      </c>
      <c r="B249" s="3">
        <v>41619</v>
      </c>
      <c r="C249" s="1">
        <v>2</v>
      </c>
      <c r="D249" s="1" t="s">
        <v>36</v>
      </c>
      <c r="E249" s="1">
        <v>2431340757</v>
      </c>
      <c r="F249" s="6">
        <v>45712.3</v>
      </c>
      <c r="G249" s="1" t="s">
        <v>642</v>
      </c>
      <c r="H249" s="1" t="s">
        <v>109</v>
      </c>
      <c r="I249" s="1" t="s">
        <v>39</v>
      </c>
      <c r="J249" s="1" t="s">
        <v>77</v>
      </c>
      <c r="K249" s="1" t="s">
        <v>538</v>
      </c>
    </row>
    <row r="250" spans="1:11" ht="31.5" customHeight="1">
      <c r="A250" s="1">
        <f>+A249+1</f>
        <v>211</v>
      </c>
      <c r="B250" s="3">
        <v>41620</v>
      </c>
      <c r="C250" s="1">
        <v>2</v>
      </c>
      <c r="D250" s="1" t="s">
        <v>643</v>
      </c>
      <c r="E250" s="1" t="s">
        <v>644</v>
      </c>
      <c r="F250" s="6">
        <v>3000</v>
      </c>
      <c r="G250" s="1" t="s">
        <v>645</v>
      </c>
      <c r="H250" s="1" t="s">
        <v>266</v>
      </c>
      <c r="I250" s="1" t="s">
        <v>31</v>
      </c>
      <c r="J250" s="1" t="s">
        <v>32</v>
      </c>
      <c r="K250" s="1" t="s">
        <v>646</v>
      </c>
    </row>
    <row r="251" spans="1:11" ht="40.5" customHeight="1">
      <c r="A251" s="1">
        <f>+A250+1</f>
        <v>212</v>
      </c>
      <c r="B251" s="3">
        <v>41620</v>
      </c>
      <c r="C251" s="1">
        <v>2</v>
      </c>
      <c r="D251" s="1" t="s">
        <v>649</v>
      </c>
      <c r="E251" s="1" t="s">
        <v>650</v>
      </c>
      <c r="F251" s="6">
        <f>500+2164.48</f>
        <v>2664.48</v>
      </c>
      <c r="G251" s="1" t="s">
        <v>651</v>
      </c>
      <c r="H251" s="1" t="s">
        <v>198</v>
      </c>
      <c r="I251" s="1" t="s">
        <v>26</v>
      </c>
      <c r="J251" s="1" t="s">
        <v>13</v>
      </c>
      <c r="K251" s="1" t="s">
        <v>652</v>
      </c>
    </row>
    <row r="252" spans="1:11" ht="30.75" customHeight="1">
      <c r="A252" s="1">
        <f>+A249+1</f>
        <v>211</v>
      </c>
      <c r="B252" s="3">
        <v>41620</v>
      </c>
      <c r="C252" s="1">
        <v>2</v>
      </c>
      <c r="D252" s="1" t="s">
        <v>653</v>
      </c>
      <c r="E252" s="1">
        <v>4159160755</v>
      </c>
      <c r="F252" s="6">
        <v>134.87</v>
      </c>
      <c r="G252" s="1" t="s">
        <v>654</v>
      </c>
      <c r="H252" s="1" t="s">
        <v>109</v>
      </c>
      <c r="I252" s="1" t="s">
        <v>39</v>
      </c>
      <c r="J252" s="1" t="s">
        <v>77</v>
      </c>
      <c r="K252" s="1" t="s">
        <v>655</v>
      </c>
    </row>
    <row r="253" spans="1:11" ht="30" customHeight="1">
      <c r="A253" s="1">
        <f>+A252+1</f>
        <v>212</v>
      </c>
      <c r="B253" s="3">
        <v>41620</v>
      </c>
      <c r="C253" s="1">
        <v>2</v>
      </c>
      <c r="D253" s="1" t="s">
        <v>412</v>
      </c>
      <c r="E253" s="1">
        <v>347000721</v>
      </c>
      <c r="F253" s="6">
        <f>394.51+277.09+239.08+1297.61</f>
        <v>2208.29</v>
      </c>
      <c r="G253" s="1" t="s">
        <v>416</v>
      </c>
      <c r="H253" s="1" t="s">
        <v>198</v>
      </c>
      <c r="I253" s="1" t="s">
        <v>60</v>
      </c>
      <c r="J253" s="1" t="s">
        <v>61</v>
      </c>
      <c r="K253" s="1" t="s">
        <v>656</v>
      </c>
    </row>
    <row r="254" spans="1:11" ht="28.5" customHeight="1">
      <c r="A254" s="1">
        <f>+A253+1</f>
        <v>213</v>
      </c>
      <c r="B254" s="3">
        <v>41620</v>
      </c>
      <c r="C254" s="1">
        <v>2</v>
      </c>
      <c r="D254" s="1" t="s">
        <v>50</v>
      </c>
      <c r="E254" s="1">
        <v>4127420752</v>
      </c>
      <c r="F254" s="6">
        <v>35242.48</v>
      </c>
      <c r="G254" s="1" t="s">
        <v>657</v>
      </c>
      <c r="H254" s="1" t="s">
        <v>38</v>
      </c>
      <c r="I254" s="1" t="s">
        <v>26</v>
      </c>
      <c r="J254" s="1" t="s">
        <v>13</v>
      </c>
      <c r="K254" s="1" t="s">
        <v>658</v>
      </c>
    </row>
    <row r="255" spans="1:11" ht="36.75" customHeight="1">
      <c r="A255" s="1">
        <f>+A254+1</f>
        <v>214</v>
      </c>
      <c r="B255" s="3">
        <v>41620</v>
      </c>
      <c r="C255" s="1">
        <v>2</v>
      </c>
      <c r="D255" s="1" t="s">
        <v>385</v>
      </c>
      <c r="E255" s="1" t="s">
        <v>386</v>
      </c>
      <c r="F255" s="6">
        <v>849.14</v>
      </c>
      <c r="G255" s="1" t="s">
        <v>387</v>
      </c>
      <c r="H255" s="1" t="s">
        <v>109</v>
      </c>
      <c r="I255" s="1" t="s">
        <v>60</v>
      </c>
      <c r="J255" s="1" t="s">
        <v>61</v>
      </c>
      <c r="K255" s="1" t="s">
        <v>659</v>
      </c>
    </row>
    <row r="256" spans="1:11" ht="30" customHeight="1">
      <c r="A256" s="1">
        <f>+A255+1</f>
        <v>215</v>
      </c>
      <c r="B256" s="3">
        <v>41620</v>
      </c>
      <c r="C256" s="1">
        <v>2</v>
      </c>
      <c r="D256" s="1" t="s">
        <v>259</v>
      </c>
      <c r="E256" s="1">
        <v>4468670759</v>
      </c>
      <c r="F256" s="6">
        <v>1419.33</v>
      </c>
      <c r="G256" s="1" t="s">
        <v>260</v>
      </c>
      <c r="H256" s="1" t="s">
        <v>109</v>
      </c>
      <c r="I256" s="1" t="s">
        <v>26</v>
      </c>
      <c r="J256" s="1" t="s">
        <v>13</v>
      </c>
      <c r="K256" s="1" t="s">
        <v>594</v>
      </c>
    </row>
    <row r="257" spans="1:11" ht="47.25" customHeight="1">
      <c r="A257" s="1">
        <f>+A256+1</f>
        <v>216</v>
      </c>
      <c r="B257" s="3">
        <v>41620</v>
      </c>
      <c r="C257" s="1">
        <v>2</v>
      </c>
      <c r="D257" s="1" t="s">
        <v>574</v>
      </c>
      <c r="E257" s="1">
        <v>4035200759</v>
      </c>
      <c r="F257" s="6">
        <v>1000</v>
      </c>
      <c r="G257" s="1" t="s">
        <v>575</v>
      </c>
      <c r="H257" s="1" t="s">
        <v>266</v>
      </c>
      <c r="I257" s="1" t="s">
        <v>31</v>
      </c>
      <c r="J257" s="1" t="s">
        <v>32</v>
      </c>
      <c r="K257" s="1" t="s">
        <v>660</v>
      </c>
    </row>
    <row r="258" spans="1:11" ht="30" customHeight="1">
      <c r="A258" s="1">
        <f>+A257+1</f>
        <v>217</v>
      </c>
      <c r="B258" s="3">
        <v>41620</v>
      </c>
      <c r="C258" s="1">
        <v>2</v>
      </c>
      <c r="D258" s="1" t="s">
        <v>207</v>
      </c>
      <c r="E258" s="1">
        <v>3189320751</v>
      </c>
      <c r="F258" s="6">
        <v>8247.81</v>
      </c>
      <c r="G258" s="1" t="s">
        <v>661</v>
      </c>
      <c r="H258" s="1" t="s">
        <v>662</v>
      </c>
      <c r="I258" s="1" t="s">
        <v>119</v>
      </c>
      <c r="J258" s="1" t="s">
        <v>72</v>
      </c>
      <c r="K258" s="1" t="s">
        <v>663</v>
      </c>
    </row>
    <row r="259" spans="1:11" ht="36" customHeight="1">
      <c r="A259" s="1">
        <f>+A258+1</f>
        <v>218</v>
      </c>
      <c r="B259" s="3">
        <v>41620</v>
      </c>
      <c r="C259" s="1">
        <v>2</v>
      </c>
      <c r="D259" s="1" t="s">
        <v>664</v>
      </c>
      <c r="E259" s="1"/>
      <c r="F259" s="6">
        <v>65.88</v>
      </c>
      <c r="G259" s="1" t="s">
        <v>665</v>
      </c>
      <c r="H259" s="1" t="s">
        <v>109</v>
      </c>
      <c r="I259" s="1" t="s">
        <v>26</v>
      </c>
      <c r="J259" s="1" t="s">
        <v>13</v>
      </c>
      <c r="K259" s="1" t="s">
        <v>666</v>
      </c>
    </row>
    <row r="260" spans="1:11" ht="36" customHeight="1">
      <c r="A260" s="1">
        <f>+A259+1</f>
        <v>219</v>
      </c>
      <c r="B260" s="3">
        <v>41620</v>
      </c>
      <c r="C260" s="1">
        <v>2</v>
      </c>
      <c r="D260" s="1" t="s">
        <v>667</v>
      </c>
      <c r="E260" s="1" t="s">
        <v>668</v>
      </c>
      <c r="F260" s="6">
        <v>500</v>
      </c>
      <c r="G260" s="1" t="s">
        <v>665</v>
      </c>
      <c r="H260" s="1" t="s">
        <v>109</v>
      </c>
      <c r="I260" s="1" t="s">
        <v>26</v>
      </c>
      <c r="J260" s="1" t="s">
        <v>13</v>
      </c>
      <c r="K260" s="1" t="s">
        <v>666</v>
      </c>
    </row>
    <row r="261" spans="1:11" ht="30" customHeight="1">
      <c r="A261" s="1">
        <f>+A260+1</f>
        <v>220</v>
      </c>
      <c r="B261" s="3">
        <v>41620</v>
      </c>
      <c r="C261" s="1">
        <v>2</v>
      </c>
      <c r="D261" s="1" t="s">
        <v>669</v>
      </c>
      <c r="E261" s="1"/>
      <c r="F261" s="6">
        <v>272.25</v>
      </c>
      <c r="G261" s="1" t="s">
        <v>670</v>
      </c>
      <c r="H261" s="1" t="s">
        <v>408</v>
      </c>
      <c r="I261" s="1" t="s">
        <v>119</v>
      </c>
      <c r="J261" s="1" t="s">
        <v>72</v>
      </c>
      <c r="K261" s="1" t="s">
        <v>671</v>
      </c>
    </row>
    <row r="262" spans="1:11" ht="47.25" customHeight="1">
      <c r="A262" s="1">
        <f>+A261+1</f>
        <v>221</v>
      </c>
      <c r="B262" s="3">
        <v>41620</v>
      </c>
      <c r="C262" s="1">
        <v>2</v>
      </c>
      <c r="D262" s="1" t="s">
        <v>673</v>
      </c>
      <c r="E262" s="1">
        <v>1729590032</v>
      </c>
      <c r="F262" s="6">
        <v>749.89</v>
      </c>
      <c r="G262" s="1" t="s">
        <v>674</v>
      </c>
      <c r="H262" s="1" t="s">
        <v>266</v>
      </c>
      <c r="I262" s="1" t="s">
        <v>31</v>
      </c>
      <c r="J262" s="1" t="s">
        <v>32</v>
      </c>
      <c r="K262" s="1" t="s">
        <v>675</v>
      </c>
    </row>
    <row r="263" spans="1:11" ht="36.75" customHeight="1">
      <c r="A263" s="1">
        <f>+A262+1</f>
        <v>222</v>
      </c>
      <c r="B263" s="3">
        <v>41620</v>
      </c>
      <c r="C263" s="1">
        <v>2</v>
      </c>
      <c r="D263" s="1" t="s">
        <v>676</v>
      </c>
      <c r="E263" s="1"/>
      <c r="F263" s="6">
        <v>1300</v>
      </c>
      <c r="G263" s="1" t="s">
        <v>677</v>
      </c>
      <c r="H263" s="1" t="s">
        <v>401</v>
      </c>
      <c r="I263" s="1" t="s">
        <v>60</v>
      </c>
      <c r="J263" s="1" t="s">
        <v>61</v>
      </c>
      <c r="K263" s="1" t="s">
        <v>678</v>
      </c>
    </row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</sheetData>
  <sheetProtection/>
  <mergeCells count="183">
    <mergeCell ref="K178:K180"/>
    <mergeCell ref="G178:G180"/>
    <mergeCell ref="H178:H180"/>
    <mergeCell ref="I178:I180"/>
    <mergeCell ref="J178:J180"/>
    <mergeCell ref="A178:A180"/>
    <mergeCell ref="B178:B180"/>
    <mergeCell ref="C178:C180"/>
    <mergeCell ref="F178:F180"/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  <mergeCell ref="A108:A109"/>
    <mergeCell ref="H108:H109"/>
    <mergeCell ref="I108:I109"/>
    <mergeCell ref="J108:J109"/>
    <mergeCell ref="K108:K109"/>
    <mergeCell ref="B108:B109"/>
    <mergeCell ref="C108:C109"/>
    <mergeCell ref="F108:F109"/>
    <mergeCell ref="G108:G109"/>
    <mergeCell ref="D108:D109"/>
    <mergeCell ref="E108:E10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I60:I61"/>
    <mergeCell ref="A57:A59"/>
    <mergeCell ref="J60:J61"/>
    <mergeCell ref="K60:K61"/>
    <mergeCell ref="K57:K59"/>
    <mergeCell ref="A60:A61"/>
    <mergeCell ref="F57:F59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J46:J48"/>
    <mergeCell ref="H49:H53"/>
    <mergeCell ref="H57:H59"/>
    <mergeCell ref="I57:I59"/>
    <mergeCell ref="J57:J59"/>
    <mergeCell ref="J49:J53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F40:F42"/>
    <mergeCell ref="G40:G42"/>
    <mergeCell ref="B40:B42"/>
    <mergeCell ref="C40:C42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A46:A48"/>
    <mergeCell ref="B46:B48"/>
    <mergeCell ref="C46:C48"/>
    <mergeCell ref="A49:A53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  <mergeCell ref="A114:A115"/>
    <mergeCell ref="B114:B115"/>
    <mergeCell ref="C114:C115"/>
    <mergeCell ref="D114:D115"/>
    <mergeCell ref="I114:I115"/>
    <mergeCell ref="J114:J115"/>
    <mergeCell ref="K114:K115"/>
    <mergeCell ref="E114:E115"/>
    <mergeCell ref="F114:F115"/>
    <mergeCell ref="G114:G115"/>
    <mergeCell ref="H114:H115"/>
    <mergeCell ref="A167:A169"/>
    <mergeCell ref="B167:B169"/>
    <mergeCell ref="C167:C169"/>
    <mergeCell ref="F167:F169"/>
    <mergeCell ref="G167:G169"/>
    <mergeCell ref="H167:H169"/>
    <mergeCell ref="I167:I169"/>
    <mergeCell ref="J167:J169"/>
    <mergeCell ref="K167:K169"/>
    <mergeCell ref="A170:A172"/>
    <mergeCell ref="B170:B172"/>
    <mergeCell ref="C170:C172"/>
    <mergeCell ref="F170:F172"/>
    <mergeCell ref="G170:G172"/>
    <mergeCell ref="H170:H172"/>
    <mergeCell ref="I170:I172"/>
    <mergeCell ref="J170:J172"/>
    <mergeCell ref="K170:K172"/>
    <mergeCell ref="A164:A166"/>
    <mergeCell ref="B164:B166"/>
    <mergeCell ref="C164:C166"/>
    <mergeCell ref="F164:F166"/>
    <mergeCell ref="K164:K166"/>
    <mergeCell ref="G164:G166"/>
    <mergeCell ref="H164:H166"/>
    <mergeCell ref="I164:I166"/>
    <mergeCell ref="J164:J166"/>
    <mergeCell ref="C226:C227"/>
    <mergeCell ref="B226:B227"/>
    <mergeCell ref="A226:A227"/>
    <mergeCell ref="F226:F227"/>
    <mergeCell ref="J226:J227"/>
    <mergeCell ref="K226:K227"/>
    <mergeCell ref="E226:E227"/>
    <mergeCell ref="D226:D227"/>
    <mergeCell ref="G226:G227"/>
    <mergeCell ref="H226:H227"/>
    <mergeCell ref="I226:I227"/>
    <mergeCell ref="A228:A229"/>
    <mergeCell ref="B228:B229"/>
    <mergeCell ref="C228:C229"/>
    <mergeCell ref="D228:D229"/>
    <mergeCell ref="K228:K229"/>
    <mergeCell ref="F246:F248"/>
    <mergeCell ref="G246:G248"/>
    <mergeCell ref="H246:H248"/>
    <mergeCell ref="I246:I248"/>
    <mergeCell ref="J246:J248"/>
    <mergeCell ref="K246:K248"/>
    <mergeCell ref="F228:F229"/>
    <mergeCell ref="G228:G229"/>
    <mergeCell ref="H228:H229"/>
    <mergeCell ref="E246:E248"/>
    <mergeCell ref="D246:D248"/>
    <mergeCell ref="I228:I229"/>
    <mergeCell ref="J228:J229"/>
    <mergeCell ref="E228:E229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2013-12-12T12:56:32Z</dcterms:modified>
  <cp:category/>
  <cp:version/>
  <cp:contentType/>
  <cp:contentStatus/>
</cp:coreProperties>
</file>